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vecogroup-my.sharepoint.com/personal/artina_graves_external_ivecogroup_com/Documents/Documents/Funds Available Budget vs Actual for CC Report/2024/February/"/>
    </mc:Choice>
  </mc:AlternateContent>
  <xr:revisionPtr revIDLastSave="0" documentId="13_ncr:1000001_{DCB08A39-4D0A-A441-993F-1FFD224E6C08}" xr6:coauthVersionLast="47" xr6:coauthVersionMax="47" xr10:uidLastSave="{00000000-0000-0000-0000-000000000000}"/>
  <bookViews>
    <workbookView xWindow="-120" yWindow="-120" windowWidth="29040" windowHeight="15840" tabRatio="830" xr2:uid="{00000000-000D-0000-FFFF-FFFF00000000}"/>
  </bookViews>
  <sheets>
    <sheet name="Dashboard" sheetId="43" r:id="rId1"/>
    <sheet name="Available Funds" sheetId="34" r:id="rId2"/>
    <sheet name="UP000075" sheetId="40" r:id="rId3"/>
    <sheet name="SAP Details" sheetId="39" r:id="rId4"/>
    <sheet name="Map" sheetId="4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4" hidden="1">Map!$D$1:$F$74</definedName>
    <definedName name="_xlnm._FilterDatabase" localSheetId="3" hidden="1">'SAP Details'!$A$1:$AA$783</definedName>
    <definedName name="_Key1" localSheetId="1" hidden="1">#REF!</definedName>
    <definedName name="_Key1" localSheetId="0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hidden="1">#REF!</definedName>
    <definedName name="a">[1]GEN!$M$131:$M$196</definedName>
    <definedName name="Actual20" localSheetId="4">SUMIFS('[2]Total CC70-CC79'!$CG$6:$CG$108,'[2]Total CC70-CC79'!$A$6:$A$108, [2]Dashboard!$C$9)</definedName>
    <definedName name="Actual20">SUMIFS('[2]Total CC70-CC79'!$CG$6:$CG$107,'[2]Total CC70-CC79'!$A$6:$A$107, Dashboard!$C$9)</definedName>
    <definedName name="Actual21" localSheetId="4">SUMIFS('[2]Total CC70-CC79'!$BS$6:$BS$108,'[2]Total CC70-CC79'!$A$6:$A$108, [2]Dashboard!$C$9)</definedName>
    <definedName name="Actual21">SUMIFS('[2]Total CC70-CC79'!$BS$6:$BS$107,'[2]Total CC70-CC79'!$A$6:$A$107, Dashboard!$C$9)</definedName>
    <definedName name="BDG" localSheetId="4">SUMIFS('[2]Total CC70-CC79'!$CU$6:$CU$108,'[2]Total CC70-CC79'!$A$6:$A$108, [2]Dashboard!$C$9)</definedName>
    <definedName name="BDG">SUMIFS('[2]Total CC70-CC79'!$CU$6:$CU$107,'[2]Total CC70-CC79'!$A$6:$A$107, Dashboard!$C$9)</definedName>
    <definedName name="Brand">[3]GEN!$N$106:$N$107</definedName>
    <definedName name="Brand_2">[3]GEN!$F$151:$F$153</definedName>
    <definedName name="CredCap" localSheetId="0">[4]Rep20!#REF!</definedName>
    <definedName name="CredCap" localSheetId="4">[4]Rep20!#REF!</definedName>
    <definedName name="CredCap" localSheetId="3">[4]Rep20!#REF!</definedName>
    <definedName name="CredCap" localSheetId="2">[4]Rep20!#REF!</definedName>
    <definedName name="CredCap">[4]Rep20!#REF!</definedName>
    <definedName name="CURR_SCEN">[3]FX!$AM$46:$AQ$46</definedName>
    <definedName name="DEPR">[3]GEN!$F$144:$F$149</definedName>
    <definedName name="Family">[3]GEN!$L$199:$L$502</definedName>
    <definedName name="Forecast1" localSheetId="4">SUMIFS('[2]Total CC70-CC79'!$BE$6:$BE$108,'[2]Total CC70-CC79'!$A$6:$A$108, [2]Dashboard!$C$9)</definedName>
    <definedName name="Forecast1">SUMIFS('[2]Total CC70-CC79'!$BE$6:$BE$107,'[2]Total CC70-CC79'!$A$6:$A$107, Dashboard!$C$9)</definedName>
    <definedName name="Forecast2" localSheetId="4">SUMIFS('[2]Total CC70-CC79'!$AQ$6:$AQ$108,'[2]Total CC70-CC79'!$A$6:$A$108, [2]Dashboard!$C$9)</definedName>
    <definedName name="Forecast2">SUMIFS('[2]Total CC70-CC79'!$AQ$6:$AQ$107,'[2]Total CC70-CC79'!$A$6:$A$107, Dashboard!$C$9)</definedName>
    <definedName name="Forecast3" localSheetId="4">SUMIFS('[2]Total CC70-CC79'!$AC$6:$AC$108,'[2]Total CC70-CC79'!$A$6:$A$108, [2]Dashboard!$C$9)</definedName>
    <definedName name="Forecast3">SUMIFS('[2]Total CC70-CC79'!$AC$6:$AC$107,'[2]Total CC70-CC79'!$A$6:$A$107, Dashboard!$C$9)</definedName>
    <definedName name="FX">[3]GEN!$J$91:$J$131</definedName>
    <definedName name="GMtabs">'[3]KM(USD)'!$A$9:$A$29</definedName>
    <definedName name="gpsmap">'[5]GPS Mapping'!$A$1:$D$65536</definedName>
    <definedName name="hhh">[6]Location!$A$1:$A$53</definedName>
    <definedName name="Loc_RunExp">[3]GEN!$E$143:$E$153</definedName>
    <definedName name="Location">[7]Location!$A$1:$A$53</definedName>
    <definedName name="Market">[3]GEN!$M$130:$M$195</definedName>
    <definedName name="Parent">'[8]GPS Child to Parent'!$A$1:$C$38</definedName>
    <definedName name="Plants">[3]GEN!$E$143:$E$152</definedName>
    <definedName name="_xlnm.Print_Area" localSheetId="0">Dashboard!$A$1:$M$58</definedName>
    <definedName name="Regions">[3]GEN!$N$114:$N$119</definedName>
    <definedName name="s">[1]GEN!$N$103:$N$104</definedName>
    <definedName name="SP">[3]GEN!$G$151:$G$153</definedName>
    <definedName name="Table2_1" localSheetId="0" hidden="1">Dashboard!#REF!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Z25" i="40" l="1"/>
  <c r="DL25" i="40"/>
  <c r="CX24" i="40"/>
  <c r="AF24" i="40"/>
  <c r="R24" i="40"/>
  <c r="B24" i="40"/>
  <c r="C24" i="40"/>
  <c r="DL23" i="40"/>
  <c r="DZ22" i="40"/>
  <c r="DL22" i="40"/>
  <c r="CX22" i="40"/>
  <c r="CJ22" i="40"/>
  <c r="CJ23" i="40"/>
  <c r="CJ25" i="40"/>
  <c r="BV22" i="40"/>
  <c r="BH22" i="40"/>
  <c r="AT22" i="40"/>
  <c r="AF22" i="40"/>
  <c r="R22" i="40"/>
  <c r="C22" i="40"/>
  <c r="D22" i="40"/>
  <c r="B22" i="40"/>
  <c r="DL21" i="40"/>
  <c r="DY20" i="40"/>
  <c r="DY21" i="40"/>
  <c r="DY23" i="40"/>
  <c r="DX20" i="40"/>
  <c r="DX21" i="40"/>
  <c r="DX23" i="40"/>
  <c r="DW20" i="40"/>
  <c r="DW21" i="40"/>
  <c r="DW23" i="40"/>
  <c r="DV20" i="40"/>
  <c r="DV21" i="40"/>
  <c r="DV23" i="40"/>
  <c r="DU20" i="40"/>
  <c r="DU21" i="40"/>
  <c r="DU23" i="40"/>
  <c r="DT20" i="40"/>
  <c r="DT21" i="40"/>
  <c r="DT23" i="40"/>
  <c r="DS20" i="40"/>
  <c r="DS21" i="40"/>
  <c r="DS23" i="40"/>
  <c r="DR20" i="40"/>
  <c r="DR21" i="40"/>
  <c r="DR23" i="40"/>
  <c r="DQ20" i="40"/>
  <c r="DQ21" i="40"/>
  <c r="DQ23" i="40"/>
  <c r="DP20" i="40"/>
  <c r="DP21" i="40"/>
  <c r="DP23" i="40"/>
  <c r="DO20" i="40"/>
  <c r="DO21" i="40"/>
  <c r="DO23" i="40"/>
  <c r="DN20" i="40"/>
  <c r="DN21" i="40"/>
  <c r="DL20" i="40"/>
  <c r="CW20" i="40"/>
  <c r="CW21" i="40"/>
  <c r="CW23" i="40"/>
  <c r="CW25" i="40"/>
  <c r="CV20" i="40"/>
  <c r="CV21" i="40"/>
  <c r="CV23" i="40"/>
  <c r="CV25" i="40"/>
  <c r="CU20" i="40"/>
  <c r="CU21" i="40"/>
  <c r="CU23" i="40"/>
  <c r="CU25" i="40"/>
  <c r="CT20" i="40"/>
  <c r="CT21" i="40"/>
  <c r="CT23" i="40"/>
  <c r="CT25" i="40"/>
  <c r="CS20" i="40"/>
  <c r="CS21" i="40"/>
  <c r="CS23" i="40"/>
  <c r="CS25" i="40"/>
  <c r="CR20" i="40"/>
  <c r="CR21" i="40"/>
  <c r="CR23" i="40"/>
  <c r="CR25" i="40"/>
  <c r="CQ20" i="40"/>
  <c r="CQ21" i="40"/>
  <c r="CQ23" i="40"/>
  <c r="CQ25" i="40"/>
  <c r="CP20" i="40"/>
  <c r="CP21" i="40"/>
  <c r="CP23" i="40"/>
  <c r="CP25" i="40"/>
  <c r="CO20" i="40"/>
  <c r="CO21" i="40"/>
  <c r="CO23" i="40"/>
  <c r="CO25" i="40"/>
  <c r="CN20" i="40"/>
  <c r="CN21" i="40"/>
  <c r="CN23" i="40"/>
  <c r="CN25" i="40"/>
  <c r="CM20" i="40"/>
  <c r="CM21" i="40"/>
  <c r="CM23" i="40"/>
  <c r="CM25" i="40"/>
  <c r="CL20" i="40"/>
  <c r="CX20" i="40"/>
  <c r="CI20" i="40"/>
  <c r="CI21" i="40"/>
  <c r="CI23" i="40"/>
  <c r="CI25" i="40"/>
  <c r="CH20" i="40"/>
  <c r="CH21" i="40"/>
  <c r="CH23" i="40"/>
  <c r="CH25" i="40"/>
  <c r="CG20" i="40"/>
  <c r="CG21" i="40"/>
  <c r="CG23" i="40"/>
  <c r="CG25" i="40"/>
  <c r="CF20" i="40"/>
  <c r="CF21" i="40"/>
  <c r="CF23" i="40"/>
  <c r="CF25" i="40"/>
  <c r="CE20" i="40"/>
  <c r="CE21" i="40"/>
  <c r="CE23" i="40"/>
  <c r="CE25" i="40"/>
  <c r="CD20" i="40"/>
  <c r="CD21" i="40"/>
  <c r="CD23" i="40"/>
  <c r="CD25" i="40"/>
  <c r="CC20" i="40"/>
  <c r="CC21" i="40"/>
  <c r="CC23" i="40"/>
  <c r="CC25" i="40"/>
  <c r="CB20" i="40"/>
  <c r="CB21" i="40"/>
  <c r="CB23" i="40"/>
  <c r="CB25" i="40"/>
  <c r="CA20" i="40"/>
  <c r="CA21" i="40"/>
  <c r="CA23" i="40"/>
  <c r="CA25" i="40"/>
  <c r="BZ20" i="40"/>
  <c r="BZ21" i="40"/>
  <c r="BZ23" i="40"/>
  <c r="BZ25" i="40"/>
  <c r="BY20" i="40"/>
  <c r="BY21" i="40"/>
  <c r="BY23" i="40"/>
  <c r="BY25" i="40"/>
  <c r="BX20" i="40"/>
  <c r="BX21" i="40"/>
  <c r="BX23" i="40"/>
  <c r="BX25" i="40"/>
  <c r="BU20" i="40"/>
  <c r="BU21" i="40"/>
  <c r="BU23" i="40"/>
  <c r="BT20" i="40"/>
  <c r="BT21" i="40"/>
  <c r="BT23" i="40"/>
  <c r="BS20" i="40"/>
  <c r="BS21" i="40"/>
  <c r="BS23" i="40"/>
  <c r="BR20" i="40"/>
  <c r="BR21" i="40"/>
  <c r="BR23" i="40"/>
  <c r="BQ20" i="40"/>
  <c r="BQ21" i="40"/>
  <c r="BQ23" i="40"/>
  <c r="BP20" i="40"/>
  <c r="BP21" i="40"/>
  <c r="BP23" i="40"/>
  <c r="BO20" i="40"/>
  <c r="BO21" i="40"/>
  <c r="BO23" i="40"/>
  <c r="BN20" i="40"/>
  <c r="BN21" i="40"/>
  <c r="BN23" i="40"/>
  <c r="BM20" i="40"/>
  <c r="BM21" i="40"/>
  <c r="BM23" i="40"/>
  <c r="BL20" i="40"/>
  <c r="BL21" i="40"/>
  <c r="BL23" i="40"/>
  <c r="BK20" i="40"/>
  <c r="BK21" i="40"/>
  <c r="BK23" i="40"/>
  <c r="BK25" i="40"/>
  <c r="BJ20" i="40"/>
  <c r="BJ21" i="40"/>
  <c r="BG20" i="40"/>
  <c r="BG21" i="40"/>
  <c r="BG23" i="40"/>
  <c r="BG25" i="40"/>
  <c r="BF20" i="40"/>
  <c r="BF21" i="40"/>
  <c r="BF23" i="40"/>
  <c r="BF25" i="40"/>
  <c r="BE20" i="40"/>
  <c r="BE21" i="40"/>
  <c r="BE23" i="40"/>
  <c r="BE25" i="40"/>
  <c r="BD20" i="40"/>
  <c r="BD21" i="40"/>
  <c r="BD23" i="40"/>
  <c r="BD25" i="40"/>
  <c r="BC20" i="40"/>
  <c r="BC21" i="40"/>
  <c r="BC23" i="40"/>
  <c r="BC25" i="40"/>
  <c r="BB20" i="40"/>
  <c r="BB21" i="40"/>
  <c r="BB23" i="40"/>
  <c r="BB25" i="40"/>
  <c r="BA20" i="40"/>
  <c r="BA21" i="40"/>
  <c r="BA23" i="40"/>
  <c r="BA25" i="40"/>
  <c r="AZ20" i="40"/>
  <c r="AZ21" i="40"/>
  <c r="AZ23" i="40"/>
  <c r="AZ25" i="40"/>
  <c r="AY20" i="40"/>
  <c r="AY21" i="40"/>
  <c r="AY23" i="40"/>
  <c r="AY25" i="40"/>
  <c r="AX20" i="40"/>
  <c r="AX21" i="40"/>
  <c r="AX23" i="40"/>
  <c r="AX25" i="40"/>
  <c r="AW20" i="40"/>
  <c r="AW21" i="40"/>
  <c r="AW23" i="40"/>
  <c r="AW25" i="40"/>
  <c r="AV20" i="40"/>
  <c r="AV21" i="40"/>
  <c r="AV23" i="40"/>
  <c r="AV25" i="40"/>
  <c r="AS20" i="40"/>
  <c r="AS21" i="40"/>
  <c r="AS23" i="40"/>
  <c r="AS25" i="40"/>
  <c r="AR20" i="40"/>
  <c r="AR21" i="40"/>
  <c r="AR23" i="40"/>
  <c r="AR25" i="40"/>
  <c r="AQ20" i="40"/>
  <c r="AQ21" i="40"/>
  <c r="AQ23" i="40"/>
  <c r="AQ25" i="40"/>
  <c r="AP20" i="40"/>
  <c r="AP21" i="40"/>
  <c r="AP23" i="40"/>
  <c r="AP25" i="40"/>
  <c r="AO20" i="40"/>
  <c r="AO21" i="40"/>
  <c r="AO23" i="40"/>
  <c r="AO25" i="40"/>
  <c r="AN20" i="40"/>
  <c r="AN21" i="40"/>
  <c r="AN23" i="40"/>
  <c r="AN25" i="40"/>
  <c r="AM20" i="40"/>
  <c r="AM21" i="40"/>
  <c r="AM23" i="40"/>
  <c r="AM25" i="40"/>
  <c r="AL20" i="40"/>
  <c r="AL21" i="40"/>
  <c r="AL23" i="40"/>
  <c r="AL25" i="40"/>
  <c r="AK20" i="40"/>
  <c r="AK21" i="40"/>
  <c r="AK23" i="40"/>
  <c r="AK25" i="40"/>
  <c r="AJ20" i="40"/>
  <c r="AJ21" i="40"/>
  <c r="AJ23" i="40"/>
  <c r="AJ25" i="40"/>
  <c r="AI20" i="40"/>
  <c r="AI21" i="40"/>
  <c r="AI23" i="40"/>
  <c r="AI25" i="40"/>
  <c r="AH20" i="40"/>
  <c r="AH21" i="40"/>
  <c r="AH23" i="40"/>
  <c r="AH25" i="40"/>
  <c r="AE20" i="40"/>
  <c r="AE21" i="40"/>
  <c r="AE23" i="40"/>
  <c r="AE25" i="40"/>
  <c r="AD20" i="40"/>
  <c r="AD21" i="40"/>
  <c r="AD23" i="40"/>
  <c r="AD25" i="40"/>
  <c r="AC20" i="40"/>
  <c r="AC21" i="40"/>
  <c r="AC23" i="40"/>
  <c r="AC25" i="40"/>
  <c r="AB20" i="40"/>
  <c r="AB21" i="40"/>
  <c r="AB23" i="40"/>
  <c r="AB25" i="40"/>
  <c r="AA20" i="40"/>
  <c r="AA21" i="40"/>
  <c r="AA23" i="40"/>
  <c r="AA25" i="40"/>
  <c r="Z20" i="40"/>
  <c r="Z21" i="40"/>
  <c r="Z23" i="40"/>
  <c r="Z25" i="40"/>
  <c r="Y20" i="40"/>
  <c r="Y21" i="40"/>
  <c r="Y23" i="40"/>
  <c r="Y25" i="40"/>
  <c r="X20" i="40"/>
  <c r="X21" i="40"/>
  <c r="X23" i="40"/>
  <c r="X25" i="40"/>
  <c r="W20" i="40"/>
  <c r="W21" i="40"/>
  <c r="W23" i="40"/>
  <c r="W25" i="40"/>
  <c r="V20" i="40"/>
  <c r="V21" i="40"/>
  <c r="V23" i="40"/>
  <c r="V25" i="40"/>
  <c r="U20" i="40"/>
  <c r="U21" i="40"/>
  <c r="U23" i="40"/>
  <c r="U25" i="40"/>
  <c r="T20" i="40"/>
  <c r="AF20" i="40"/>
  <c r="Q20" i="40"/>
  <c r="Q21" i="40"/>
  <c r="Q23" i="40"/>
  <c r="Q25" i="40"/>
  <c r="P20" i="40"/>
  <c r="P21" i="40"/>
  <c r="P23" i="40"/>
  <c r="P25" i="40"/>
  <c r="O20" i="40"/>
  <c r="O21" i="40"/>
  <c r="O23" i="40"/>
  <c r="O25" i="40"/>
  <c r="N20" i="40"/>
  <c r="N21" i="40"/>
  <c r="N23" i="40"/>
  <c r="N25" i="40"/>
  <c r="M20" i="40"/>
  <c r="M21" i="40"/>
  <c r="M23" i="40"/>
  <c r="M25" i="40"/>
  <c r="L20" i="40"/>
  <c r="L21" i="40"/>
  <c r="L23" i="40"/>
  <c r="L25" i="40"/>
  <c r="K20" i="40"/>
  <c r="K21" i="40"/>
  <c r="K23" i="40"/>
  <c r="K25" i="40"/>
  <c r="J20" i="40"/>
  <c r="J21" i="40"/>
  <c r="J23" i="40"/>
  <c r="J25" i="40"/>
  <c r="I20" i="40"/>
  <c r="I21" i="40"/>
  <c r="I23" i="40"/>
  <c r="I25" i="40"/>
  <c r="H20" i="40"/>
  <c r="H21" i="40"/>
  <c r="H23" i="40"/>
  <c r="H25" i="40"/>
  <c r="G20" i="40"/>
  <c r="G21" i="40"/>
  <c r="G23" i="40"/>
  <c r="G25" i="40"/>
  <c r="F20" i="40"/>
  <c r="F21" i="40"/>
  <c r="DZ19" i="40"/>
  <c r="DL19" i="40"/>
  <c r="CX19" i="40"/>
  <c r="CJ19" i="40"/>
  <c r="BV19" i="40"/>
  <c r="BH19" i="40"/>
  <c r="AT19" i="40"/>
  <c r="AF19" i="40"/>
  <c r="R19" i="40"/>
  <c r="C19" i="40"/>
  <c r="D19" i="40"/>
  <c r="B19" i="40"/>
  <c r="DZ18" i="40"/>
  <c r="DL18" i="40"/>
  <c r="CX18" i="40"/>
  <c r="CJ18" i="40"/>
  <c r="BV18" i="40"/>
  <c r="BH18" i="40"/>
  <c r="AT18" i="40"/>
  <c r="AF18" i="40"/>
  <c r="R18" i="40"/>
  <c r="C18" i="40"/>
  <c r="D18" i="40"/>
  <c r="B18" i="40"/>
  <c r="DZ17" i="40"/>
  <c r="DL17" i="40"/>
  <c r="CX17" i="40"/>
  <c r="CJ17" i="40"/>
  <c r="CJ20" i="40"/>
  <c r="CJ21" i="40"/>
  <c r="BV17" i="40"/>
  <c r="BH17" i="40"/>
  <c r="AT17" i="40"/>
  <c r="AF17" i="40"/>
  <c r="R17" i="40"/>
  <c r="C17" i="40"/>
  <c r="D17" i="40"/>
  <c r="B17" i="40"/>
  <c r="B20" i="40"/>
  <c r="B21" i="40"/>
  <c r="B23" i="40"/>
  <c r="B25" i="40"/>
  <c r="DZ16" i="40"/>
  <c r="DL16" i="40"/>
  <c r="CJ16" i="40"/>
  <c r="BV16" i="40"/>
  <c r="BH16" i="40"/>
  <c r="AT16" i="40"/>
  <c r="AF16" i="40"/>
  <c r="R16" i="40"/>
  <c r="C16" i="40"/>
  <c r="D16" i="40"/>
  <c r="B16" i="40"/>
  <c r="DZ15" i="40"/>
  <c r="DZ20" i="40"/>
  <c r="CJ15" i="40"/>
  <c r="BV15" i="40"/>
  <c r="BH15" i="40"/>
  <c r="AT15" i="40"/>
  <c r="AF15" i="40"/>
  <c r="R15" i="40"/>
  <c r="C15" i="40"/>
  <c r="D15" i="40"/>
  <c r="B15" i="40"/>
  <c r="DZ14" i="40"/>
  <c r="DL14" i="40"/>
  <c r="CX14" i="40"/>
  <c r="CJ14" i="40"/>
  <c r="BV14" i="40"/>
  <c r="BH14" i="40"/>
  <c r="AT14" i="40"/>
  <c r="AF14" i="40"/>
  <c r="R14" i="40"/>
  <c r="C14" i="40"/>
  <c r="D14" i="40"/>
  <c r="B14" i="40"/>
  <c r="DZ13" i="40"/>
  <c r="DL13" i="40"/>
  <c r="CX13" i="40"/>
  <c r="CJ13" i="40"/>
  <c r="BV13" i="40"/>
  <c r="BH13" i="40"/>
  <c r="AT13" i="40"/>
  <c r="AF13" i="40"/>
  <c r="R13" i="40"/>
  <c r="C13" i="40"/>
  <c r="D13" i="40"/>
  <c r="B13" i="40"/>
  <c r="DZ12" i="40"/>
  <c r="DL12" i="40"/>
  <c r="CX12" i="40"/>
  <c r="CJ12" i="40"/>
  <c r="BV12" i="40"/>
  <c r="BH12" i="40"/>
  <c r="AT12" i="40"/>
  <c r="AF12" i="40"/>
  <c r="R12" i="40"/>
  <c r="C12" i="40"/>
  <c r="D12" i="40"/>
  <c r="B12" i="40"/>
  <c r="DZ11" i="40"/>
  <c r="DL11" i="40"/>
  <c r="CX11" i="40"/>
  <c r="CJ11" i="40"/>
  <c r="BV11" i="40"/>
  <c r="BH11" i="40"/>
  <c r="AT11" i="40"/>
  <c r="AF11" i="40"/>
  <c r="R11" i="40"/>
  <c r="C11" i="40"/>
  <c r="D11" i="40"/>
  <c r="B11" i="40"/>
  <c r="DZ10" i="40"/>
  <c r="DL10" i="40"/>
  <c r="CX10" i="40"/>
  <c r="CJ10" i="40"/>
  <c r="BV10" i="40"/>
  <c r="BV20" i="40"/>
  <c r="BH10" i="40"/>
  <c r="BH20" i="40"/>
  <c r="BH21" i="40"/>
  <c r="AT10" i="40"/>
  <c r="AT20" i="40"/>
  <c r="AT21" i="40"/>
  <c r="AF10" i="40"/>
  <c r="R10" i="40"/>
  <c r="C10" i="40"/>
  <c r="D10" i="40"/>
  <c r="B10" i="40"/>
  <c r="DZ8" i="40"/>
  <c r="DL8" i="40"/>
  <c r="CX8" i="40"/>
  <c r="CJ8" i="40"/>
  <c r="BV8" i="40"/>
  <c r="BH8" i="40"/>
  <c r="AT8" i="40"/>
  <c r="AF8" i="40"/>
  <c r="R8" i="40"/>
  <c r="C8" i="40"/>
  <c r="D8" i="40"/>
  <c r="B8" i="40"/>
  <c r="E8" i="34"/>
  <c r="E9" i="34"/>
  <c r="E10" i="34"/>
  <c r="E11" i="34"/>
  <c r="E12" i="34"/>
  <c r="E13" i="34"/>
  <c r="E14" i="34"/>
  <c r="E15" i="34"/>
  <c r="E7" i="34"/>
  <c r="E5" i="34"/>
  <c r="D24" i="40"/>
  <c r="DN23" i="40"/>
  <c r="DZ23" i="40"/>
  <c r="DZ21" i="40"/>
  <c r="BJ23" i="40"/>
  <c r="BV21" i="40"/>
  <c r="F23" i="40"/>
  <c r="R21" i="40"/>
  <c r="AT23" i="40"/>
  <c r="AT25" i="40"/>
  <c r="BH23" i="40"/>
  <c r="BH25" i="40"/>
  <c r="CL21" i="40"/>
  <c r="R20" i="40"/>
  <c r="T21" i="40"/>
  <c r="C20" i="40"/>
  <c r="O15" i="34"/>
  <c r="O14" i="34"/>
  <c r="O13" i="34"/>
  <c r="O12" i="34"/>
  <c r="O11" i="34"/>
  <c r="O10" i="34"/>
  <c r="O9" i="34"/>
  <c r="O8" i="34"/>
  <c r="O7" i="34"/>
  <c r="O5" i="34"/>
  <c r="M15" i="34"/>
  <c r="M14" i="34"/>
  <c r="M13" i="34"/>
  <c r="M12" i="34"/>
  <c r="M11" i="34"/>
  <c r="M10" i="34"/>
  <c r="M9" i="34"/>
  <c r="M8" i="34"/>
  <c r="M7" i="34"/>
  <c r="M5" i="34"/>
  <c r="C15" i="34"/>
  <c r="C14" i="34"/>
  <c r="C13" i="34"/>
  <c r="C12" i="34"/>
  <c r="C11" i="34"/>
  <c r="C10" i="34"/>
  <c r="C9" i="34"/>
  <c r="C8" i="34"/>
  <c r="C7" i="34"/>
  <c r="C5" i="34"/>
  <c r="F53" i="43"/>
  <c r="F52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M785" i="39"/>
  <c r="T783" i="39"/>
  <c r="Q783" i="39"/>
  <c r="S783" i="39"/>
  <c r="T782" i="39"/>
  <c r="Q782" i="39"/>
  <c r="S782" i="39"/>
  <c r="T781" i="39"/>
  <c r="Q781" i="39"/>
  <c r="S781" i="39"/>
  <c r="T780" i="39"/>
  <c r="Q780" i="39"/>
  <c r="S780" i="39"/>
  <c r="T779" i="39"/>
  <c r="Q779" i="39"/>
  <c r="S779" i="39"/>
  <c r="T778" i="39"/>
  <c r="Q778" i="39"/>
  <c r="S778" i="39"/>
  <c r="T777" i="39"/>
  <c r="Q777" i="39"/>
  <c r="S777" i="39"/>
  <c r="T776" i="39"/>
  <c r="Q776" i="39"/>
  <c r="S776" i="39"/>
  <c r="T775" i="39"/>
  <c r="Q775" i="39"/>
  <c r="S775" i="39"/>
  <c r="T774" i="39"/>
  <c r="Q774" i="39"/>
  <c r="S774" i="39"/>
  <c r="T773" i="39"/>
  <c r="Q773" i="39"/>
  <c r="S773" i="39"/>
  <c r="T772" i="39"/>
  <c r="Q772" i="39"/>
  <c r="S772" i="39"/>
  <c r="T771" i="39"/>
  <c r="Q771" i="39"/>
  <c r="S771" i="39"/>
  <c r="T770" i="39"/>
  <c r="Q770" i="39"/>
  <c r="S770" i="39"/>
  <c r="T769" i="39"/>
  <c r="Q769" i="39"/>
  <c r="T768" i="39"/>
  <c r="Q768" i="39"/>
  <c r="S768" i="39"/>
  <c r="T767" i="39"/>
  <c r="Q767" i="39"/>
  <c r="S767" i="39"/>
  <c r="T766" i="39"/>
  <c r="Q766" i="39"/>
  <c r="S766" i="39"/>
  <c r="T765" i="39"/>
  <c r="Q765" i="39"/>
  <c r="S765" i="39"/>
  <c r="T764" i="39"/>
  <c r="Q764" i="39"/>
  <c r="S764" i="39"/>
  <c r="T763" i="39"/>
  <c r="Q763" i="39"/>
  <c r="S763" i="39"/>
  <c r="T762" i="39"/>
  <c r="Q762" i="39"/>
  <c r="S762" i="39"/>
  <c r="T761" i="39"/>
  <c r="Q761" i="39"/>
  <c r="S761" i="39"/>
  <c r="T760" i="39"/>
  <c r="R760" i="39"/>
  <c r="Q760" i="39"/>
  <c r="S760" i="39"/>
  <c r="T759" i="39"/>
  <c r="Q759" i="39"/>
  <c r="S759" i="39"/>
  <c r="T758" i="39"/>
  <c r="Q758" i="39"/>
  <c r="S758" i="39"/>
  <c r="T757" i="39"/>
  <c r="Q757" i="39"/>
  <c r="S757" i="39"/>
  <c r="T756" i="39"/>
  <c r="Q756" i="39"/>
  <c r="S756" i="39"/>
  <c r="T755" i="39"/>
  <c r="Q755" i="39"/>
  <c r="S755" i="39"/>
  <c r="T754" i="39"/>
  <c r="Q754" i="39"/>
  <c r="S754" i="39"/>
  <c r="T753" i="39"/>
  <c r="Q753" i="39"/>
  <c r="S753" i="39"/>
  <c r="T752" i="39"/>
  <c r="Q752" i="39"/>
  <c r="S752" i="39"/>
  <c r="T751" i="39"/>
  <c r="Q751" i="39"/>
  <c r="S751" i="39"/>
  <c r="T750" i="39"/>
  <c r="Q750" i="39"/>
  <c r="S750" i="39"/>
  <c r="T749" i="39"/>
  <c r="Q749" i="39"/>
  <c r="S749" i="39"/>
  <c r="T748" i="39"/>
  <c r="Q748" i="39"/>
  <c r="S748" i="39"/>
  <c r="T747" i="39"/>
  <c r="Q747" i="39"/>
  <c r="T746" i="39"/>
  <c r="Q746" i="39"/>
  <c r="S746" i="39"/>
  <c r="T745" i="39"/>
  <c r="R745" i="39"/>
  <c r="Q745" i="39"/>
  <c r="S745" i="39"/>
  <c r="T744" i="39"/>
  <c r="Q744" i="39"/>
  <c r="T743" i="39"/>
  <c r="Q743" i="39"/>
  <c r="S743" i="39"/>
  <c r="T742" i="39"/>
  <c r="Q742" i="39"/>
  <c r="S742" i="39"/>
  <c r="T741" i="39"/>
  <c r="Q741" i="39"/>
  <c r="T740" i="39"/>
  <c r="Q740" i="39"/>
  <c r="S740" i="39"/>
  <c r="T739" i="39"/>
  <c r="Q739" i="39"/>
  <c r="S739" i="39"/>
  <c r="T738" i="39"/>
  <c r="Q738" i="39"/>
  <c r="T737" i="39"/>
  <c r="Q737" i="39"/>
  <c r="S737" i="39"/>
  <c r="T736" i="39"/>
  <c r="Q736" i="39"/>
  <c r="S736" i="39"/>
  <c r="T735" i="39"/>
  <c r="Q735" i="39"/>
  <c r="T734" i="39"/>
  <c r="Q734" i="39"/>
  <c r="S734" i="39"/>
  <c r="T733" i="39"/>
  <c r="Q733" i="39"/>
  <c r="T732" i="39"/>
  <c r="Q732" i="39"/>
  <c r="T731" i="39"/>
  <c r="Q731" i="39"/>
  <c r="S731" i="39"/>
  <c r="T730" i="39"/>
  <c r="Q730" i="39"/>
  <c r="S730" i="39"/>
  <c r="T729" i="39"/>
  <c r="Q729" i="39"/>
  <c r="T728" i="39"/>
  <c r="Q728" i="39"/>
  <c r="S728" i="39"/>
  <c r="T727" i="39"/>
  <c r="Q727" i="39"/>
  <c r="S727" i="39"/>
  <c r="T726" i="39"/>
  <c r="Q726" i="39"/>
  <c r="T725" i="39"/>
  <c r="Q725" i="39"/>
  <c r="S725" i="39"/>
  <c r="T724" i="39"/>
  <c r="Q724" i="39"/>
  <c r="S724" i="39"/>
  <c r="T723" i="39"/>
  <c r="Q723" i="39"/>
  <c r="T722" i="39"/>
  <c r="Q722" i="39"/>
  <c r="S722" i="39"/>
  <c r="T721" i="39"/>
  <c r="Q721" i="39"/>
  <c r="S721" i="39"/>
  <c r="T720" i="39"/>
  <c r="Q720" i="39"/>
  <c r="T719" i="39"/>
  <c r="Q719" i="39"/>
  <c r="S719" i="39"/>
  <c r="T718" i="39"/>
  <c r="Q718" i="39"/>
  <c r="S718" i="39"/>
  <c r="T717" i="39"/>
  <c r="Q717" i="39"/>
  <c r="T716" i="39"/>
  <c r="Q716" i="39"/>
  <c r="S716" i="39"/>
  <c r="T715" i="39"/>
  <c r="Q715" i="39"/>
  <c r="S715" i="39"/>
  <c r="T714" i="39"/>
  <c r="Q714" i="39"/>
  <c r="T713" i="39"/>
  <c r="Q713" i="39"/>
  <c r="S713" i="39"/>
  <c r="T712" i="39"/>
  <c r="R712" i="39"/>
  <c r="Q712" i="39"/>
  <c r="S712" i="39"/>
  <c r="T711" i="39"/>
  <c r="Q711" i="39"/>
  <c r="T710" i="39"/>
  <c r="Q710" i="39"/>
  <c r="S710" i="39"/>
  <c r="T709" i="39"/>
  <c r="Q709" i="39"/>
  <c r="S709" i="39"/>
  <c r="T708" i="39"/>
  <c r="Q708" i="39"/>
  <c r="T707" i="39"/>
  <c r="Q707" i="39"/>
  <c r="S707" i="39"/>
  <c r="T706" i="39"/>
  <c r="Q706" i="39"/>
  <c r="S706" i="39"/>
  <c r="T705" i="39"/>
  <c r="Q705" i="39"/>
  <c r="T704" i="39"/>
  <c r="Q704" i="39"/>
  <c r="T703" i="39"/>
  <c r="Q703" i="39"/>
  <c r="S703" i="39"/>
  <c r="T702" i="39"/>
  <c r="Q702" i="39"/>
  <c r="T701" i="39"/>
  <c r="Q701" i="39"/>
  <c r="T700" i="39"/>
  <c r="Q700" i="39"/>
  <c r="S700" i="39"/>
  <c r="T699" i="39"/>
  <c r="Q699" i="39"/>
  <c r="T698" i="39"/>
  <c r="Q698" i="39"/>
  <c r="T697" i="39"/>
  <c r="Q697" i="39"/>
  <c r="T696" i="39"/>
  <c r="Q696" i="39"/>
  <c r="T695" i="39"/>
  <c r="Q695" i="39"/>
  <c r="T694" i="39"/>
  <c r="Q694" i="39"/>
  <c r="S694" i="39"/>
  <c r="T693" i="39"/>
  <c r="Q693" i="39"/>
  <c r="T692" i="39"/>
  <c r="Q692" i="39"/>
  <c r="T691" i="39"/>
  <c r="Q691" i="39"/>
  <c r="S691" i="39"/>
  <c r="T690" i="39"/>
  <c r="Q690" i="39"/>
  <c r="T689" i="39"/>
  <c r="Q689" i="39"/>
  <c r="T688" i="39"/>
  <c r="Q688" i="39"/>
  <c r="S688" i="39"/>
  <c r="T687" i="39"/>
  <c r="Q687" i="39"/>
  <c r="T686" i="39"/>
  <c r="Q686" i="39"/>
  <c r="T685" i="39"/>
  <c r="Q685" i="39"/>
  <c r="S685" i="39"/>
  <c r="T684" i="39"/>
  <c r="Q684" i="39"/>
  <c r="T683" i="39"/>
  <c r="Q683" i="39"/>
  <c r="T682" i="39"/>
  <c r="Q682" i="39"/>
  <c r="T681" i="39"/>
  <c r="Q681" i="39"/>
  <c r="T680" i="39"/>
  <c r="Q680" i="39"/>
  <c r="T679" i="39"/>
  <c r="R679" i="39"/>
  <c r="Q679" i="39"/>
  <c r="S679" i="39"/>
  <c r="T678" i="39"/>
  <c r="Q678" i="39"/>
  <c r="T677" i="39"/>
  <c r="Q677" i="39"/>
  <c r="T676" i="39"/>
  <c r="Q676" i="39"/>
  <c r="S676" i="39"/>
  <c r="T675" i="39"/>
  <c r="Q675" i="39"/>
  <c r="T674" i="39"/>
  <c r="Q674" i="39"/>
  <c r="T673" i="39"/>
  <c r="Q673" i="39"/>
  <c r="S673" i="39"/>
  <c r="T672" i="39"/>
  <c r="Q672" i="39"/>
  <c r="T671" i="39"/>
  <c r="Q671" i="39"/>
  <c r="T670" i="39"/>
  <c r="Q670" i="39"/>
  <c r="S670" i="39"/>
  <c r="T669" i="39"/>
  <c r="Q669" i="39"/>
  <c r="T668" i="39"/>
  <c r="Q668" i="39"/>
  <c r="T667" i="39"/>
  <c r="Q667" i="39"/>
  <c r="S667" i="39"/>
  <c r="T666" i="39"/>
  <c r="Q666" i="39"/>
  <c r="T665" i="39"/>
  <c r="Q665" i="39"/>
  <c r="T664" i="39"/>
  <c r="Q664" i="39"/>
  <c r="S664" i="39"/>
  <c r="T663" i="39"/>
  <c r="Q663" i="39"/>
  <c r="T662" i="39"/>
  <c r="Q662" i="39"/>
  <c r="T661" i="39"/>
  <c r="Q661" i="39"/>
  <c r="S661" i="39"/>
  <c r="T660" i="39"/>
  <c r="Q660" i="39"/>
  <c r="T659" i="39"/>
  <c r="Q659" i="39"/>
  <c r="T658" i="39"/>
  <c r="Q658" i="39"/>
  <c r="S658" i="39"/>
  <c r="T657" i="39"/>
  <c r="Q657" i="39"/>
  <c r="T656" i="39"/>
  <c r="Q656" i="39"/>
  <c r="T655" i="39"/>
  <c r="Q655" i="39"/>
  <c r="S655" i="39"/>
  <c r="T654" i="39"/>
  <c r="Q654" i="39"/>
  <c r="T653" i="39"/>
  <c r="Q653" i="39"/>
  <c r="T652" i="39"/>
  <c r="R652" i="39"/>
  <c r="Q652" i="39"/>
  <c r="S652" i="39"/>
  <c r="T651" i="39"/>
  <c r="Q651" i="39"/>
  <c r="T650" i="39"/>
  <c r="Q650" i="39"/>
  <c r="T649" i="39"/>
  <c r="Q649" i="39"/>
  <c r="S649" i="39"/>
  <c r="T648" i="39"/>
  <c r="Q648" i="39"/>
  <c r="T647" i="39"/>
  <c r="Q647" i="39"/>
  <c r="T646" i="39"/>
  <c r="Q646" i="39"/>
  <c r="T645" i="39"/>
  <c r="Q645" i="39"/>
  <c r="T644" i="39"/>
  <c r="Q644" i="39"/>
  <c r="T643" i="39"/>
  <c r="Q643" i="39"/>
  <c r="S643" i="39"/>
  <c r="T642" i="39"/>
  <c r="Q642" i="39"/>
  <c r="T641" i="39"/>
  <c r="Q641" i="39"/>
  <c r="T640" i="39"/>
  <c r="R640" i="39"/>
  <c r="Q640" i="39"/>
  <c r="S640" i="39"/>
  <c r="T639" i="39"/>
  <c r="Q639" i="39"/>
  <c r="T638" i="39"/>
  <c r="Q638" i="39"/>
  <c r="T637" i="39"/>
  <c r="Q637" i="39"/>
  <c r="S637" i="39"/>
  <c r="T636" i="39"/>
  <c r="Q636" i="39"/>
  <c r="T635" i="39"/>
  <c r="Q635" i="39"/>
  <c r="T634" i="39"/>
  <c r="Q634" i="39"/>
  <c r="T633" i="39"/>
  <c r="Q633" i="39"/>
  <c r="T632" i="39"/>
  <c r="Q632" i="39"/>
  <c r="T631" i="39"/>
  <c r="Q631" i="39"/>
  <c r="S631" i="39"/>
  <c r="T630" i="39"/>
  <c r="Q630" i="39"/>
  <c r="T629" i="39"/>
  <c r="Q629" i="39"/>
  <c r="T628" i="39"/>
  <c r="Q628" i="39"/>
  <c r="S628" i="39"/>
  <c r="T627" i="39"/>
  <c r="Q627" i="39"/>
  <c r="T626" i="39"/>
  <c r="Q626" i="39"/>
  <c r="T625" i="39"/>
  <c r="R625" i="39"/>
  <c r="Q625" i="39"/>
  <c r="S625" i="39"/>
  <c r="T624" i="39"/>
  <c r="Q624" i="39"/>
  <c r="T623" i="39"/>
  <c r="Q623" i="39"/>
  <c r="T622" i="39"/>
  <c r="Q622" i="39"/>
  <c r="S622" i="39"/>
  <c r="T621" i="39"/>
  <c r="Q621" i="39"/>
  <c r="T620" i="39"/>
  <c r="Q620" i="39"/>
  <c r="T619" i="39"/>
  <c r="Q619" i="39"/>
  <c r="S619" i="39"/>
  <c r="T618" i="39"/>
  <c r="Q618" i="39"/>
  <c r="T617" i="39"/>
  <c r="Q617" i="39"/>
  <c r="T616" i="39"/>
  <c r="R616" i="39"/>
  <c r="Q616" i="39"/>
  <c r="S616" i="39"/>
  <c r="T615" i="39"/>
  <c r="Q615" i="39"/>
  <c r="T614" i="39"/>
  <c r="Q614" i="39"/>
  <c r="T613" i="39"/>
  <c r="Q613" i="39"/>
  <c r="S613" i="39"/>
  <c r="T612" i="39"/>
  <c r="Q612" i="39"/>
  <c r="T611" i="39"/>
  <c r="Q611" i="39"/>
  <c r="T610" i="39"/>
  <c r="Q610" i="39"/>
  <c r="T609" i="39"/>
  <c r="Q609" i="39"/>
  <c r="T608" i="39"/>
  <c r="Q608" i="39"/>
  <c r="T607" i="39"/>
  <c r="Q607" i="39"/>
  <c r="S607" i="39"/>
  <c r="T606" i="39"/>
  <c r="Q606" i="39"/>
  <c r="T605" i="39"/>
  <c r="Q605" i="39"/>
  <c r="T604" i="39"/>
  <c r="R604" i="39"/>
  <c r="Q604" i="39"/>
  <c r="S604" i="39"/>
  <c r="T603" i="39"/>
  <c r="Q603" i="39"/>
  <c r="T602" i="39"/>
  <c r="Q602" i="39"/>
  <c r="T601" i="39"/>
  <c r="Q601" i="39"/>
  <c r="S601" i="39"/>
  <c r="T600" i="39"/>
  <c r="Q600" i="39"/>
  <c r="T599" i="39"/>
  <c r="Q599" i="39"/>
  <c r="T598" i="39"/>
  <c r="Q598" i="39"/>
  <c r="T597" i="39"/>
  <c r="Q597" i="39"/>
  <c r="T596" i="39"/>
  <c r="Q596" i="39"/>
  <c r="T595" i="39"/>
  <c r="Q595" i="39"/>
  <c r="S595" i="39"/>
  <c r="T594" i="39"/>
  <c r="Q594" i="39"/>
  <c r="T593" i="39"/>
  <c r="Q593" i="39"/>
  <c r="T592" i="39"/>
  <c r="Q592" i="39"/>
  <c r="S592" i="39"/>
  <c r="T591" i="39"/>
  <c r="Q591" i="39"/>
  <c r="T590" i="39"/>
  <c r="Q590" i="39"/>
  <c r="T589" i="39"/>
  <c r="Q589" i="39"/>
  <c r="S589" i="39"/>
  <c r="T588" i="39"/>
  <c r="Q588" i="39"/>
  <c r="T587" i="39"/>
  <c r="Q587" i="39"/>
  <c r="T586" i="39"/>
  <c r="Q586" i="39"/>
  <c r="T585" i="39"/>
  <c r="Q585" i="39"/>
  <c r="T584" i="39"/>
  <c r="Q584" i="39"/>
  <c r="T583" i="39"/>
  <c r="Q583" i="39"/>
  <c r="S583" i="39"/>
  <c r="T582" i="39"/>
  <c r="Q582" i="39"/>
  <c r="T581" i="39"/>
  <c r="Q581" i="39"/>
  <c r="T580" i="39"/>
  <c r="R580" i="39"/>
  <c r="Q580" i="39"/>
  <c r="S580" i="39"/>
  <c r="T579" i="39"/>
  <c r="Q579" i="39"/>
  <c r="T578" i="39"/>
  <c r="Q578" i="39"/>
  <c r="T577" i="39"/>
  <c r="R577" i="39"/>
  <c r="Q577" i="39"/>
  <c r="S577" i="39"/>
  <c r="T576" i="39"/>
  <c r="Q576" i="39"/>
  <c r="T575" i="39"/>
  <c r="Q575" i="39"/>
  <c r="T574" i="39"/>
  <c r="Q574" i="39"/>
  <c r="T573" i="39"/>
  <c r="Q573" i="39"/>
  <c r="T572" i="39"/>
  <c r="Q572" i="39"/>
  <c r="T571" i="39"/>
  <c r="Q571" i="39"/>
  <c r="S571" i="39"/>
  <c r="T570" i="39"/>
  <c r="Q570" i="39"/>
  <c r="T569" i="39"/>
  <c r="Q569" i="39"/>
  <c r="T568" i="39"/>
  <c r="Q568" i="39"/>
  <c r="S568" i="39"/>
  <c r="T567" i="39"/>
  <c r="Q567" i="39"/>
  <c r="T566" i="39"/>
  <c r="Q566" i="39"/>
  <c r="T565" i="39"/>
  <c r="Q565" i="39"/>
  <c r="S565" i="39"/>
  <c r="T564" i="39"/>
  <c r="Q564" i="39"/>
  <c r="T563" i="39"/>
  <c r="Q563" i="39"/>
  <c r="T562" i="39"/>
  <c r="Q562" i="39"/>
  <c r="T561" i="39"/>
  <c r="Q561" i="39"/>
  <c r="T560" i="39"/>
  <c r="Q560" i="39"/>
  <c r="T559" i="39"/>
  <c r="Q559" i="39"/>
  <c r="S559" i="39"/>
  <c r="T558" i="39"/>
  <c r="Q558" i="39"/>
  <c r="T557" i="39"/>
  <c r="Q557" i="39"/>
  <c r="T556" i="39"/>
  <c r="R556" i="39"/>
  <c r="Q556" i="39"/>
  <c r="S556" i="39"/>
  <c r="T555" i="39"/>
  <c r="Q555" i="39"/>
  <c r="T554" i="39"/>
  <c r="Q554" i="39"/>
  <c r="T553" i="39"/>
  <c r="Q553" i="39"/>
  <c r="R553" i="39"/>
  <c r="T552" i="39"/>
  <c r="Q552" i="39"/>
  <c r="T551" i="39"/>
  <c r="Q551" i="39"/>
  <c r="T550" i="39"/>
  <c r="Q550" i="39"/>
  <c r="R550" i="39"/>
  <c r="T549" i="39"/>
  <c r="Q549" i="39"/>
  <c r="T548" i="39"/>
  <c r="Q548" i="39"/>
  <c r="T547" i="39"/>
  <c r="R547" i="39"/>
  <c r="Q547" i="39"/>
  <c r="S547" i="39"/>
  <c r="T546" i="39"/>
  <c r="Q546" i="39"/>
  <c r="T545" i="39"/>
  <c r="Q545" i="39"/>
  <c r="T544" i="39"/>
  <c r="Q544" i="39"/>
  <c r="R544" i="39"/>
  <c r="T543" i="39"/>
  <c r="Q543" i="39"/>
  <c r="T542" i="39"/>
  <c r="Q542" i="39"/>
  <c r="T541" i="39"/>
  <c r="Q541" i="39"/>
  <c r="R541" i="39"/>
  <c r="T540" i="39"/>
  <c r="Q540" i="39"/>
  <c r="T539" i="39"/>
  <c r="Q539" i="39"/>
  <c r="T538" i="39"/>
  <c r="R538" i="39"/>
  <c r="Q538" i="39"/>
  <c r="S538" i="39"/>
  <c r="T537" i="39"/>
  <c r="Q537" i="39"/>
  <c r="T536" i="39"/>
  <c r="Q536" i="39"/>
  <c r="T535" i="39"/>
  <c r="Q535" i="39"/>
  <c r="R535" i="39"/>
  <c r="T534" i="39"/>
  <c r="Q534" i="39"/>
  <c r="T533" i="39"/>
  <c r="Q533" i="39"/>
  <c r="T532" i="39"/>
  <c r="Q532" i="39"/>
  <c r="R532" i="39"/>
  <c r="T531" i="39"/>
  <c r="Q531" i="39"/>
  <c r="R531" i="39"/>
  <c r="T530" i="39"/>
  <c r="Q530" i="39"/>
  <c r="T529" i="39"/>
  <c r="Q529" i="39"/>
  <c r="R529" i="39"/>
  <c r="T528" i="39"/>
  <c r="Q528" i="39"/>
  <c r="S528" i="39"/>
  <c r="T527" i="39"/>
  <c r="Q527" i="39"/>
  <c r="T526" i="39"/>
  <c r="Q526" i="39"/>
  <c r="R526" i="39"/>
  <c r="T525" i="39"/>
  <c r="Q525" i="39"/>
  <c r="S525" i="39"/>
  <c r="T524" i="39"/>
  <c r="Q524" i="39"/>
  <c r="T523" i="39"/>
  <c r="Q523" i="39"/>
  <c r="R523" i="39"/>
  <c r="T522" i="39"/>
  <c r="R522" i="39"/>
  <c r="Q522" i="39"/>
  <c r="S522" i="39"/>
  <c r="T521" i="39"/>
  <c r="Q521" i="39"/>
  <c r="T520" i="39"/>
  <c r="Q520" i="39"/>
  <c r="R520" i="39"/>
  <c r="T519" i="39"/>
  <c r="Q519" i="39"/>
  <c r="S519" i="39"/>
  <c r="T518" i="39"/>
  <c r="Q518" i="39"/>
  <c r="T517" i="39"/>
  <c r="Q517" i="39"/>
  <c r="R517" i="39"/>
  <c r="T516" i="39"/>
  <c r="Q516" i="39"/>
  <c r="S516" i="39"/>
  <c r="T515" i="39"/>
  <c r="Q515" i="39"/>
  <c r="T514" i="39"/>
  <c r="Q514" i="39"/>
  <c r="R514" i="39"/>
  <c r="T513" i="39"/>
  <c r="Q513" i="39"/>
  <c r="T512" i="39"/>
  <c r="Q512" i="39"/>
  <c r="T511" i="39"/>
  <c r="Q511" i="39"/>
  <c r="R511" i="39"/>
  <c r="T510" i="39"/>
  <c r="Q510" i="39"/>
  <c r="S510" i="39"/>
  <c r="T509" i="39"/>
  <c r="Q509" i="39"/>
  <c r="T508" i="39"/>
  <c r="Q508" i="39"/>
  <c r="R508" i="39"/>
  <c r="T507" i="39"/>
  <c r="Q507" i="39"/>
  <c r="S507" i="39"/>
  <c r="T506" i="39"/>
  <c r="R506" i="39"/>
  <c r="Q506" i="39"/>
  <c r="S506" i="39"/>
  <c r="T505" i="39"/>
  <c r="Q505" i="39"/>
  <c r="R505" i="39"/>
  <c r="T504" i="39"/>
  <c r="R504" i="39"/>
  <c r="Q504" i="39"/>
  <c r="S504" i="39"/>
  <c r="T503" i="39"/>
  <c r="Q503" i="39"/>
  <c r="S503" i="39"/>
  <c r="T502" i="39"/>
  <c r="Q502" i="39"/>
  <c r="R502" i="39"/>
  <c r="T501" i="39"/>
  <c r="Q501" i="39"/>
  <c r="S501" i="39"/>
  <c r="T500" i="39"/>
  <c r="Q500" i="39"/>
  <c r="S500" i="39"/>
  <c r="T499" i="39"/>
  <c r="Q499" i="39"/>
  <c r="R499" i="39"/>
  <c r="T498" i="39"/>
  <c r="Q498" i="39"/>
  <c r="S498" i="39"/>
  <c r="T497" i="39"/>
  <c r="Q497" i="39"/>
  <c r="S497" i="39"/>
  <c r="T496" i="39"/>
  <c r="Q496" i="39"/>
  <c r="R496" i="39"/>
  <c r="T495" i="39"/>
  <c r="Q495" i="39"/>
  <c r="S495" i="39"/>
  <c r="T494" i="39"/>
  <c r="Q494" i="39"/>
  <c r="S494" i="39"/>
  <c r="T493" i="39"/>
  <c r="Q493" i="39"/>
  <c r="R493" i="39"/>
  <c r="T492" i="39"/>
  <c r="Q492" i="39"/>
  <c r="S492" i="39"/>
  <c r="T491" i="39"/>
  <c r="Q491" i="39"/>
  <c r="T490" i="39"/>
  <c r="Q490" i="39"/>
  <c r="R490" i="39"/>
  <c r="T489" i="39"/>
  <c r="R489" i="39"/>
  <c r="Q489" i="39"/>
  <c r="S489" i="39"/>
  <c r="T488" i="39"/>
  <c r="Q488" i="39"/>
  <c r="S488" i="39"/>
  <c r="T487" i="39"/>
  <c r="Q487" i="39"/>
  <c r="R487" i="39"/>
  <c r="T486" i="39"/>
  <c r="Q486" i="39"/>
  <c r="S486" i="39"/>
  <c r="T485" i="39"/>
  <c r="Q485" i="39"/>
  <c r="S485" i="39"/>
  <c r="T484" i="39"/>
  <c r="Q484" i="39"/>
  <c r="R484" i="39"/>
  <c r="T483" i="39"/>
  <c r="Q483" i="39"/>
  <c r="S483" i="39"/>
  <c r="T482" i="39"/>
  <c r="Q482" i="39"/>
  <c r="S482" i="39"/>
  <c r="T481" i="39"/>
  <c r="Q481" i="39"/>
  <c r="R481" i="39"/>
  <c r="T480" i="39"/>
  <c r="Q480" i="39"/>
  <c r="S480" i="39"/>
  <c r="T479" i="39"/>
  <c r="Q479" i="39"/>
  <c r="S479" i="39"/>
  <c r="T478" i="39"/>
  <c r="Q478" i="39"/>
  <c r="R478" i="39"/>
  <c r="T477" i="39"/>
  <c r="Q477" i="39"/>
  <c r="S477" i="39"/>
  <c r="T476" i="39"/>
  <c r="R476" i="39"/>
  <c r="Q476" i="39"/>
  <c r="S476" i="39"/>
  <c r="T475" i="39"/>
  <c r="Q475" i="39"/>
  <c r="R475" i="39"/>
  <c r="T474" i="39"/>
  <c r="Q474" i="39"/>
  <c r="S474" i="39"/>
  <c r="T473" i="39"/>
  <c r="Q473" i="39"/>
  <c r="T472" i="39"/>
  <c r="Q472" i="39"/>
  <c r="R472" i="39"/>
  <c r="T471" i="39"/>
  <c r="R471" i="39"/>
  <c r="Q471" i="39"/>
  <c r="S471" i="39"/>
  <c r="T470" i="39"/>
  <c r="Q470" i="39"/>
  <c r="S470" i="39"/>
  <c r="T469" i="39"/>
  <c r="S469" i="39"/>
  <c r="Q469" i="39"/>
  <c r="R469" i="39"/>
  <c r="T468" i="39"/>
  <c r="R468" i="39"/>
  <c r="Q468" i="39"/>
  <c r="S468" i="39"/>
  <c r="T467" i="39"/>
  <c r="Q467" i="39"/>
  <c r="S467" i="39"/>
  <c r="T466" i="39"/>
  <c r="Q466" i="39"/>
  <c r="R466" i="39"/>
  <c r="T465" i="39"/>
  <c r="Q465" i="39"/>
  <c r="S465" i="39"/>
  <c r="T464" i="39"/>
  <c r="Q464" i="39"/>
  <c r="S464" i="39"/>
  <c r="T463" i="39"/>
  <c r="Q463" i="39"/>
  <c r="R463" i="39"/>
  <c r="T462" i="39"/>
  <c r="Q462" i="39"/>
  <c r="S462" i="39"/>
  <c r="T461" i="39"/>
  <c r="Q461" i="39"/>
  <c r="S461" i="39"/>
  <c r="T460" i="39"/>
  <c r="Q460" i="39"/>
  <c r="R460" i="39"/>
  <c r="T459" i="39"/>
  <c r="Q459" i="39"/>
  <c r="S459" i="39"/>
  <c r="T458" i="39"/>
  <c r="R458" i="39"/>
  <c r="Q458" i="39"/>
  <c r="S458" i="39"/>
  <c r="T457" i="39"/>
  <c r="Q457" i="39"/>
  <c r="R457" i="39"/>
  <c r="T456" i="39"/>
  <c r="Q456" i="39"/>
  <c r="S456" i="39"/>
  <c r="T455" i="39"/>
  <c r="Q455" i="39"/>
  <c r="T454" i="39"/>
  <c r="Q454" i="39"/>
  <c r="R454" i="39"/>
  <c r="T453" i="39"/>
  <c r="Q453" i="39"/>
  <c r="S453" i="39"/>
  <c r="T452" i="39"/>
  <c r="Q452" i="39"/>
  <c r="S452" i="39"/>
  <c r="T451" i="39"/>
  <c r="Q451" i="39"/>
  <c r="S451" i="39"/>
  <c r="T450" i="39"/>
  <c r="Q450" i="39"/>
  <c r="R450" i="39"/>
  <c r="T449" i="39"/>
  <c r="Q449" i="39"/>
  <c r="S449" i="39"/>
  <c r="T448" i="39"/>
  <c r="Q448" i="39"/>
  <c r="S448" i="39"/>
  <c r="T447" i="39"/>
  <c r="Q447" i="39"/>
  <c r="R447" i="39"/>
  <c r="T446" i="39"/>
  <c r="Q446" i="39"/>
  <c r="S446" i="39"/>
  <c r="T445" i="39"/>
  <c r="Q445" i="39"/>
  <c r="T444" i="39"/>
  <c r="Q444" i="39"/>
  <c r="T443" i="39"/>
  <c r="R443" i="39"/>
  <c r="Q443" i="39"/>
  <c r="S443" i="39"/>
  <c r="T442" i="39"/>
  <c r="Q442" i="39"/>
  <c r="R442" i="39"/>
  <c r="T441" i="39"/>
  <c r="Q441" i="39"/>
  <c r="S441" i="39"/>
  <c r="T440" i="39"/>
  <c r="Q440" i="39"/>
  <c r="S440" i="39"/>
  <c r="T439" i="39"/>
  <c r="Q439" i="39"/>
  <c r="S439" i="39"/>
  <c r="T438" i="39"/>
  <c r="Q438" i="39"/>
  <c r="S438" i="39"/>
  <c r="T437" i="39"/>
  <c r="R437" i="39"/>
  <c r="Q437" i="39"/>
  <c r="S437" i="39"/>
  <c r="T436" i="39"/>
  <c r="Q436" i="39"/>
  <c r="T435" i="39"/>
  <c r="Q435" i="39"/>
  <c r="S435" i="39"/>
  <c r="T434" i="39"/>
  <c r="Q434" i="39"/>
  <c r="T433" i="39"/>
  <c r="Q433" i="39"/>
  <c r="R433" i="39"/>
  <c r="T432" i="39"/>
  <c r="Q432" i="39"/>
  <c r="S432" i="39"/>
  <c r="T431" i="39"/>
  <c r="Q431" i="39"/>
  <c r="S431" i="39"/>
  <c r="T430" i="39"/>
  <c r="Q430" i="39"/>
  <c r="S430" i="39"/>
  <c r="T429" i="39"/>
  <c r="S429" i="39"/>
  <c r="Q429" i="39"/>
  <c r="R429" i="39"/>
  <c r="T428" i="39"/>
  <c r="R428" i="39"/>
  <c r="Q428" i="39"/>
  <c r="S428" i="39"/>
  <c r="T427" i="39"/>
  <c r="Q427" i="39"/>
  <c r="R427" i="39"/>
  <c r="T426" i="39"/>
  <c r="R426" i="39"/>
  <c r="Q426" i="39"/>
  <c r="S426" i="39"/>
  <c r="T425" i="39"/>
  <c r="Q425" i="39"/>
  <c r="S425" i="39"/>
  <c r="T424" i="39"/>
  <c r="S424" i="39"/>
  <c r="R424" i="39"/>
  <c r="Q424" i="39"/>
  <c r="T423" i="39"/>
  <c r="Q423" i="39"/>
  <c r="T422" i="39"/>
  <c r="Q422" i="39"/>
  <c r="S422" i="39"/>
  <c r="T421" i="39"/>
  <c r="Q421" i="39"/>
  <c r="T420" i="39"/>
  <c r="Q420" i="39"/>
  <c r="R420" i="39"/>
  <c r="T419" i="39"/>
  <c r="Q419" i="39"/>
  <c r="T418" i="39"/>
  <c r="Q418" i="39"/>
  <c r="S418" i="39"/>
  <c r="T417" i="39"/>
  <c r="Q417" i="39"/>
  <c r="S417" i="39"/>
  <c r="T416" i="39"/>
  <c r="Q416" i="39"/>
  <c r="S416" i="39"/>
  <c r="T415" i="39"/>
  <c r="R415" i="39"/>
  <c r="Q415" i="39"/>
  <c r="S415" i="39"/>
  <c r="T414" i="39"/>
  <c r="Q414" i="39"/>
  <c r="R414" i="39"/>
  <c r="T413" i="39"/>
  <c r="Q413" i="39"/>
  <c r="T412" i="39"/>
  <c r="Q412" i="39"/>
  <c r="R412" i="39"/>
  <c r="T411" i="39"/>
  <c r="Q411" i="39"/>
  <c r="S411" i="39"/>
  <c r="T410" i="39"/>
  <c r="Q410" i="39"/>
  <c r="S410" i="39"/>
  <c r="T409" i="39"/>
  <c r="Q409" i="39"/>
  <c r="S409" i="39"/>
  <c r="T408" i="39"/>
  <c r="Q408" i="39"/>
  <c r="S408" i="39"/>
  <c r="T407" i="39"/>
  <c r="Q407" i="39"/>
  <c r="S407" i="39"/>
  <c r="T406" i="39"/>
  <c r="Q406" i="39"/>
  <c r="R406" i="39"/>
  <c r="T405" i="39"/>
  <c r="Q405" i="39"/>
  <c r="T404" i="39"/>
  <c r="Q404" i="39"/>
  <c r="T403" i="39"/>
  <c r="Q403" i="39"/>
  <c r="S403" i="39"/>
  <c r="T402" i="39"/>
  <c r="Q402" i="39"/>
  <c r="R402" i="39"/>
  <c r="T401" i="39"/>
  <c r="Q401" i="39"/>
  <c r="S401" i="39"/>
  <c r="T400" i="39"/>
  <c r="Q400" i="39"/>
  <c r="T399" i="39"/>
  <c r="S399" i="39"/>
  <c r="R399" i="39"/>
  <c r="Q399" i="39"/>
  <c r="T398" i="39"/>
  <c r="Q398" i="39"/>
  <c r="S398" i="39"/>
  <c r="T397" i="39"/>
  <c r="S397" i="39"/>
  <c r="Q397" i="39"/>
  <c r="R397" i="39"/>
  <c r="T396" i="39"/>
  <c r="Q396" i="39"/>
  <c r="S396" i="39"/>
  <c r="T395" i="39"/>
  <c r="Q395" i="39"/>
  <c r="T394" i="39"/>
  <c r="Q394" i="39"/>
  <c r="S394" i="39"/>
  <c r="T393" i="39"/>
  <c r="Q393" i="39"/>
  <c r="R393" i="39"/>
  <c r="T392" i="39"/>
  <c r="R392" i="39"/>
  <c r="Q392" i="39"/>
  <c r="S392" i="39"/>
  <c r="T391" i="39"/>
  <c r="Q391" i="39"/>
  <c r="R391" i="39"/>
  <c r="T390" i="39"/>
  <c r="Q390" i="39"/>
  <c r="S390" i="39"/>
  <c r="T389" i="39"/>
  <c r="Q389" i="39"/>
  <c r="S389" i="39"/>
  <c r="T388" i="39"/>
  <c r="Q388" i="39"/>
  <c r="S388" i="39"/>
  <c r="T387" i="39"/>
  <c r="Q387" i="39"/>
  <c r="T386" i="39"/>
  <c r="Q386" i="39"/>
  <c r="S386" i="39"/>
  <c r="T385" i="39"/>
  <c r="Q385" i="39"/>
  <c r="S385" i="39"/>
  <c r="T384" i="39"/>
  <c r="Q384" i="39"/>
  <c r="R384" i="39"/>
  <c r="T383" i="39"/>
  <c r="Q383" i="39"/>
  <c r="T382" i="39"/>
  <c r="Q382" i="39"/>
  <c r="T381" i="39"/>
  <c r="Q381" i="39"/>
  <c r="S381" i="39"/>
  <c r="T380" i="39"/>
  <c r="Q380" i="39"/>
  <c r="S380" i="39"/>
  <c r="T379" i="39"/>
  <c r="R379" i="39"/>
  <c r="Q379" i="39"/>
  <c r="S379" i="39"/>
  <c r="T378" i="39"/>
  <c r="S378" i="39"/>
  <c r="Q378" i="39"/>
  <c r="R378" i="39"/>
  <c r="T377" i="39"/>
  <c r="Q377" i="39"/>
  <c r="T376" i="39"/>
  <c r="R376" i="39"/>
  <c r="Q376" i="39"/>
  <c r="S376" i="39"/>
  <c r="T375" i="39"/>
  <c r="Q375" i="39"/>
  <c r="S375" i="39"/>
  <c r="T374" i="39"/>
  <c r="Q374" i="39"/>
  <c r="S374" i="39"/>
  <c r="T373" i="39"/>
  <c r="Q373" i="39"/>
  <c r="S373" i="39"/>
  <c r="T372" i="39"/>
  <c r="Q372" i="39"/>
  <c r="S372" i="39"/>
  <c r="T371" i="39"/>
  <c r="Q371" i="39"/>
  <c r="S371" i="39"/>
  <c r="T370" i="39"/>
  <c r="Q370" i="39"/>
  <c r="R370" i="39"/>
  <c r="T369" i="39"/>
  <c r="Q369" i="39"/>
  <c r="T368" i="39"/>
  <c r="Q368" i="39"/>
  <c r="T367" i="39"/>
  <c r="Q367" i="39"/>
  <c r="S367" i="39"/>
  <c r="T366" i="39"/>
  <c r="R366" i="39"/>
  <c r="Q366" i="39"/>
  <c r="S366" i="39"/>
  <c r="T365" i="39"/>
  <c r="R365" i="39"/>
  <c r="Q365" i="39"/>
  <c r="S365" i="39"/>
  <c r="T364" i="39"/>
  <c r="Q364" i="39"/>
  <c r="T363" i="39"/>
  <c r="R363" i="39"/>
  <c r="Q363" i="39"/>
  <c r="S363" i="39"/>
  <c r="T362" i="39"/>
  <c r="Q362" i="39"/>
  <c r="S362" i="39"/>
  <c r="T361" i="39"/>
  <c r="Q361" i="39"/>
  <c r="R361" i="39"/>
  <c r="T360" i="39"/>
  <c r="Q360" i="39"/>
  <c r="S360" i="39"/>
  <c r="T359" i="39"/>
  <c r="Q359" i="39"/>
  <c r="T358" i="39"/>
  <c r="Q358" i="39"/>
  <c r="S358" i="39"/>
  <c r="T357" i="39"/>
  <c r="Q357" i="39"/>
  <c r="R357" i="39"/>
  <c r="T356" i="39"/>
  <c r="Q356" i="39"/>
  <c r="S356" i="39"/>
  <c r="T355" i="39"/>
  <c r="Q355" i="39"/>
  <c r="R355" i="39"/>
  <c r="T354" i="39"/>
  <c r="Q354" i="39"/>
  <c r="S354" i="39"/>
  <c r="T353" i="39"/>
  <c r="Q353" i="39"/>
  <c r="S353" i="39"/>
  <c r="T352" i="39"/>
  <c r="Q352" i="39"/>
  <c r="S352" i="39"/>
  <c r="T351" i="39"/>
  <c r="Q351" i="39"/>
  <c r="T350" i="39"/>
  <c r="Q350" i="39"/>
  <c r="S350" i="39"/>
  <c r="T349" i="39"/>
  <c r="Q349" i="39"/>
  <c r="S349" i="39"/>
  <c r="T348" i="39"/>
  <c r="S348" i="39"/>
  <c r="Q348" i="39"/>
  <c r="R348" i="39"/>
  <c r="T347" i="39"/>
  <c r="Q347" i="39"/>
  <c r="T346" i="39"/>
  <c r="Q346" i="39"/>
  <c r="T345" i="39"/>
  <c r="S345" i="39"/>
  <c r="Q345" i="39"/>
  <c r="R345" i="39"/>
  <c r="T344" i="39"/>
  <c r="Q344" i="39"/>
  <c r="S344" i="39"/>
  <c r="T343" i="39"/>
  <c r="Q343" i="39"/>
  <c r="S343" i="39"/>
  <c r="T342" i="39"/>
  <c r="Q342" i="39"/>
  <c r="R342" i="39"/>
  <c r="T341" i="39"/>
  <c r="Q341" i="39"/>
  <c r="T340" i="39"/>
  <c r="Q340" i="39"/>
  <c r="S340" i="39"/>
  <c r="T339" i="39"/>
  <c r="Q339" i="39"/>
  <c r="S339" i="39"/>
  <c r="T338" i="39"/>
  <c r="Q338" i="39"/>
  <c r="S338" i="39"/>
  <c r="T337" i="39"/>
  <c r="Q337" i="39"/>
  <c r="S337" i="39"/>
  <c r="T336" i="39"/>
  <c r="Q336" i="39"/>
  <c r="S336" i="39"/>
  <c r="T335" i="39"/>
  <c r="R335" i="39"/>
  <c r="Q335" i="39"/>
  <c r="S335" i="39"/>
  <c r="T334" i="39"/>
  <c r="Q334" i="39"/>
  <c r="R334" i="39"/>
  <c r="T333" i="39"/>
  <c r="Q333" i="39"/>
  <c r="R333" i="39"/>
  <c r="T332" i="39"/>
  <c r="Q332" i="39"/>
  <c r="T331" i="39"/>
  <c r="Q331" i="39"/>
  <c r="S331" i="39"/>
  <c r="T330" i="39"/>
  <c r="S330" i="39"/>
  <c r="Q330" i="39"/>
  <c r="R330" i="39"/>
  <c r="T329" i="39"/>
  <c r="Q329" i="39"/>
  <c r="S329" i="39"/>
  <c r="T328" i="39"/>
  <c r="Q328" i="39"/>
  <c r="T327" i="39"/>
  <c r="Q327" i="39"/>
  <c r="S327" i="39"/>
  <c r="T326" i="39"/>
  <c r="Q326" i="39"/>
  <c r="S326" i="39"/>
  <c r="T325" i="39"/>
  <c r="Q325" i="39"/>
  <c r="R325" i="39"/>
  <c r="T324" i="39"/>
  <c r="R324" i="39"/>
  <c r="Q324" i="39"/>
  <c r="S324" i="39"/>
  <c r="T323" i="39"/>
  <c r="Q323" i="39"/>
  <c r="T322" i="39"/>
  <c r="S322" i="39"/>
  <c r="Q322" i="39"/>
  <c r="R322" i="39"/>
  <c r="T321" i="39"/>
  <c r="Q321" i="39"/>
  <c r="S321" i="39"/>
  <c r="T320" i="39"/>
  <c r="R320" i="39"/>
  <c r="Q320" i="39"/>
  <c r="S320" i="39"/>
  <c r="T319" i="39"/>
  <c r="S319" i="39"/>
  <c r="Q319" i="39"/>
  <c r="R319" i="39"/>
  <c r="T318" i="39"/>
  <c r="Q318" i="39"/>
  <c r="S318" i="39"/>
  <c r="T317" i="39"/>
  <c r="Q317" i="39"/>
  <c r="S317" i="39"/>
  <c r="T316" i="39"/>
  <c r="Q316" i="39"/>
  <c r="S316" i="39"/>
  <c r="T315" i="39"/>
  <c r="Q315" i="39"/>
  <c r="T314" i="39"/>
  <c r="Q314" i="39"/>
  <c r="S314" i="39"/>
  <c r="T313" i="39"/>
  <c r="Q313" i="39"/>
  <c r="S313" i="39"/>
  <c r="T312" i="39"/>
  <c r="Q312" i="39"/>
  <c r="R312" i="39"/>
  <c r="T311" i="39"/>
  <c r="R311" i="39"/>
  <c r="Q311" i="39"/>
  <c r="S311" i="39"/>
  <c r="T310" i="39"/>
  <c r="Q310" i="39"/>
  <c r="R310" i="39"/>
  <c r="T309" i="39"/>
  <c r="R309" i="39"/>
  <c r="Q309" i="39"/>
  <c r="S309" i="39"/>
  <c r="T308" i="39"/>
  <c r="Q308" i="39"/>
  <c r="R308" i="39"/>
  <c r="T307" i="39"/>
  <c r="Q307" i="39"/>
  <c r="R307" i="39"/>
  <c r="T306" i="39"/>
  <c r="Q306" i="39"/>
  <c r="S306" i="39"/>
  <c r="T305" i="39"/>
  <c r="S305" i="39"/>
  <c r="R305" i="39"/>
  <c r="Q305" i="39"/>
  <c r="T304" i="39"/>
  <c r="Q304" i="39"/>
  <c r="R304" i="39"/>
  <c r="T303" i="39"/>
  <c r="Q303" i="39"/>
  <c r="S303" i="39"/>
  <c r="T302" i="39"/>
  <c r="Q302" i="39"/>
  <c r="S302" i="39"/>
  <c r="T301" i="39"/>
  <c r="S301" i="39"/>
  <c r="Q301" i="39"/>
  <c r="R301" i="39"/>
  <c r="T300" i="39"/>
  <c r="S300" i="39"/>
  <c r="R300" i="39"/>
  <c r="Q300" i="39"/>
  <c r="T299" i="39"/>
  <c r="Q299" i="39"/>
  <c r="R299" i="39"/>
  <c r="T298" i="39"/>
  <c r="Q298" i="39"/>
  <c r="R298" i="39"/>
  <c r="T297" i="39"/>
  <c r="S297" i="39"/>
  <c r="R297" i="39"/>
  <c r="Q297" i="39"/>
  <c r="T296" i="39"/>
  <c r="R296" i="39"/>
  <c r="Q296" i="39"/>
  <c r="S296" i="39"/>
  <c r="T295" i="39"/>
  <c r="Q295" i="39"/>
  <c r="R295" i="39"/>
  <c r="T294" i="39"/>
  <c r="Q294" i="39"/>
  <c r="S294" i="39"/>
  <c r="T293" i="39"/>
  <c r="Q293" i="39"/>
  <c r="S293" i="39"/>
  <c r="T292" i="39"/>
  <c r="Q292" i="39"/>
  <c r="R292" i="39"/>
  <c r="T291" i="39"/>
  <c r="Q291" i="39"/>
  <c r="S291" i="39"/>
  <c r="T290" i="39"/>
  <c r="Q290" i="39"/>
  <c r="S290" i="39"/>
  <c r="T289" i="39"/>
  <c r="Q289" i="39"/>
  <c r="R289" i="39"/>
  <c r="T288" i="39"/>
  <c r="S288" i="39"/>
  <c r="Q288" i="39"/>
  <c r="R288" i="39"/>
  <c r="T287" i="39"/>
  <c r="R287" i="39"/>
  <c r="Q287" i="39"/>
  <c r="S287" i="39"/>
  <c r="T286" i="39"/>
  <c r="Q286" i="39"/>
  <c r="R286" i="39"/>
  <c r="T285" i="39"/>
  <c r="Q285" i="39"/>
  <c r="S285" i="39"/>
  <c r="T284" i="39"/>
  <c r="Q284" i="39"/>
  <c r="S284" i="39"/>
  <c r="T283" i="39"/>
  <c r="Q283" i="39"/>
  <c r="R283" i="39"/>
  <c r="T282" i="39"/>
  <c r="Q282" i="39"/>
  <c r="S282" i="39"/>
  <c r="T281" i="39"/>
  <c r="Q281" i="39"/>
  <c r="S281" i="39"/>
  <c r="T280" i="39"/>
  <c r="S280" i="39"/>
  <c r="Q280" i="39"/>
  <c r="R280" i="39"/>
  <c r="T279" i="39"/>
  <c r="S279" i="39"/>
  <c r="R279" i="39"/>
  <c r="Q279" i="39"/>
  <c r="T278" i="39"/>
  <c r="Q278" i="39"/>
  <c r="R278" i="39"/>
  <c r="T277" i="39"/>
  <c r="Q277" i="39"/>
  <c r="R277" i="39"/>
  <c r="T276" i="39"/>
  <c r="Q276" i="39"/>
  <c r="S276" i="39"/>
  <c r="T275" i="39"/>
  <c r="Q275" i="39"/>
  <c r="S275" i="39"/>
  <c r="T274" i="39"/>
  <c r="Q274" i="39"/>
  <c r="R274" i="39"/>
  <c r="T273" i="39"/>
  <c r="Q273" i="39"/>
  <c r="S273" i="39"/>
  <c r="T272" i="39"/>
  <c r="Q272" i="39"/>
  <c r="R272" i="39"/>
  <c r="T271" i="39"/>
  <c r="Q271" i="39"/>
  <c r="R271" i="39"/>
  <c r="T270" i="39"/>
  <c r="Q270" i="39"/>
  <c r="S270" i="39"/>
  <c r="T269" i="39"/>
  <c r="Q269" i="39"/>
  <c r="R269" i="39"/>
  <c r="T268" i="39"/>
  <c r="Q268" i="39"/>
  <c r="R268" i="39"/>
  <c r="T267" i="39"/>
  <c r="Q267" i="39"/>
  <c r="S267" i="39"/>
  <c r="T266" i="39"/>
  <c r="Q266" i="39"/>
  <c r="S266" i="39"/>
  <c r="T265" i="39"/>
  <c r="Q265" i="39"/>
  <c r="R265" i="39"/>
  <c r="T264" i="39"/>
  <c r="S264" i="39"/>
  <c r="R264" i="39"/>
  <c r="Q264" i="39"/>
  <c r="T263" i="39"/>
  <c r="S263" i="39"/>
  <c r="Q263" i="39"/>
  <c r="R263" i="39"/>
  <c r="T262" i="39"/>
  <c r="Q262" i="39"/>
  <c r="R262" i="39"/>
  <c r="T261" i="39"/>
  <c r="S261" i="39"/>
  <c r="R261" i="39"/>
  <c r="Q261" i="39"/>
  <c r="T260" i="39"/>
  <c r="R260" i="39"/>
  <c r="Q260" i="39"/>
  <c r="S260" i="39"/>
  <c r="T259" i="39"/>
  <c r="S259" i="39"/>
  <c r="Q259" i="39"/>
  <c r="R259" i="39"/>
  <c r="T258" i="39"/>
  <c r="Q258" i="39"/>
  <c r="R258" i="39"/>
  <c r="T257" i="39"/>
  <c r="Q257" i="39"/>
  <c r="S257" i="39"/>
  <c r="T256" i="39"/>
  <c r="Q256" i="39"/>
  <c r="R256" i="39"/>
  <c r="T255" i="39"/>
  <c r="R255" i="39"/>
  <c r="Q255" i="39"/>
  <c r="S255" i="39"/>
  <c r="T254" i="39"/>
  <c r="S254" i="39"/>
  <c r="Q254" i="39"/>
  <c r="R254" i="39"/>
  <c r="T253" i="39"/>
  <c r="Q253" i="39"/>
  <c r="R253" i="39"/>
  <c r="T252" i="39"/>
  <c r="R252" i="39"/>
  <c r="Q252" i="39"/>
  <c r="S252" i="39"/>
  <c r="T251" i="39"/>
  <c r="Q251" i="39"/>
  <c r="S251" i="39"/>
  <c r="T250" i="39"/>
  <c r="Q250" i="39"/>
  <c r="R250" i="39"/>
  <c r="T249" i="39"/>
  <c r="Q249" i="39"/>
  <c r="S249" i="39"/>
  <c r="T248" i="39"/>
  <c r="Q248" i="39"/>
  <c r="S248" i="39"/>
  <c r="T247" i="39"/>
  <c r="Q247" i="39"/>
  <c r="R247" i="39"/>
  <c r="T246" i="39"/>
  <c r="Q246" i="39"/>
  <c r="R246" i="39"/>
  <c r="T245" i="39"/>
  <c r="Q245" i="39"/>
  <c r="S245" i="39"/>
  <c r="T244" i="39"/>
  <c r="Q244" i="39"/>
  <c r="R244" i="39"/>
  <c r="T243" i="39"/>
  <c r="Q243" i="39"/>
  <c r="S243" i="39"/>
  <c r="T242" i="39"/>
  <c r="Q242" i="39"/>
  <c r="R242" i="39"/>
  <c r="T241" i="39"/>
  <c r="Q241" i="39"/>
  <c r="R241" i="39"/>
  <c r="T240" i="39"/>
  <c r="Q240" i="39"/>
  <c r="S240" i="39"/>
  <c r="T239" i="39"/>
  <c r="R239" i="39"/>
  <c r="Q239" i="39"/>
  <c r="S239" i="39"/>
  <c r="T238" i="39"/>
  <c r="Q238" i="39"/>
  <c r="R238" i="39"/>
  <c r="T237" i="39"/>
  <c r="Q237" i="39"/>
  <c r="S237" i="39"/>
  <c r="T236" i="39"/>
  <c r="Q236" i="39"/>
  <c r="R236" i="39"/>
  <c r="T235" i="39"/>
  <c r="Q235" i="39"/>
  <c r="R235" i="39"/>
  <c r="T234" i="39"/>
  <c r="Q234" i="39"/>
  <c r="S234" i="39"/>
  <c r="T233" i="39"/>
  <c r="S233" i="39"/>
  <c r="Q233" i="39"/>
  <c r="R233" i="39"/>
  <c r="T232" i="39"/>
  <c r="Q232" i="39"/>
  <c r="R232" i="39"/>
  <c r="T231" i="39"/>
  <c r="R231" i="39"/>
  <c r="Q231" i="39"/>
  <c r="S231" i="39"/>
  <c r="T230" i="39"/>
  <c r="Q230" i="39"/>
  <c r="S230" i="39"/>
  <c r="T229" i="39"/>
  <c r="S229" i="39"/>
  <c r="Q229" i="39"/>
  <c r="R229" i="39"/>
  <c r="T228" i="39"/>
  <c r="R228" i="39"/>
  <c r="Q228" i="39"/>
  <c r="S228" i="39"/>
  <c r="T227" i="39"/>
  <c r="S227" i="39"/>
  <c r="Q227" i="39"/>
  <c r="R227" i="39"/>
  <c r="T226" i="39"/>
  <c r="Q226" i="39"/>
  <c r="R226" i="39"/>
  <c r="T225" i="39"/>
  <c r="S225" i="39"/>
  <c r="R225" i="39"/>
  <c r="Q225" i="39"/>
  <c r="T224" i="39"/>
  <c r="R224" i="39"/>
  <c r="Q224" i="39"/>
  <c r="S224" i="39"/>
  <c r="T223" i="39"/>
  <c r="S223" i="39"/>
  <c r="Q223" i="39"/>
  <c r="R223" i="39"/>
  <c r="T222" i="39"/>
  <c r="S222" i="39"/>
  <c r="Q222" i="39"/>
  <c r="R222" i="39"/>
  <c r="T221" i="39"/>
  <c r="Q221" i="39"/>
  <c r="S221" i="39"/>
  <c r="T220" i="39"/>
  <c r="Q220" i="39"/>
  <c r="R220" i="39"/>
  <c r="T219" i="39"/>
  <c r="Q219" i="39"/>
  <c r="S219" i="39"/>
  <c r="T218" i="39"/>
  <c r="Q218" i="39"/>
  <c r="R218" i="39"/>
  <c r="T217" i="39"/>
  <c r="Q217" i="39"/>
  <c r="R217" i="39"/>
  <c r="T216" i="39"/>
  <c r="Q216" i="39"/>
  <c r="S216" i="39"/>
  <c r="T215" i="39"/>
  <c r="Q215" i="39"/>
  <c r="S215" i="39"/>
  <c r="T214" i="39"/>
  <c r="Q214" i="39"/>
  <c r="R214" i="39"/>
  <c r="T213" i="39"/>
  <c r="Q213" i="39"/>
  <c r="S213" i="39"/>
  <c r="T212" i="39"/>
  <c r="Q212" i="39"/>
  <c r="S212" i="39"/>
  <c r="T211" i="39"/>
  <c r="Q211" i="39"/>
  <c r="R211" i="39"/>
  <c r="T210" i="39"/>
  <c r="S210" i="39"/>
  <c r="Q210" i="39"/>
  <c r="R210" i="39"/>
  <c r="T209" i="39"/>
  <c r="Q209" i="39"/>
  <c r="S209" i="39"/>
  <c r="T208" i="39"/>
  <c r="S208" i="39"/>
  <c r="Q208" i="39"/>
  <c r="R208" i="39"/>
  <c r="T207" i="39"/>
  <c r="S207" i="39"/>
  <c r="Q207" i="39"/>
  <c r="R207" i="39"/>
  <c r="T206" i="39"/>
  <c r="Q206" i="39"/>
  <c r="R206" i="39"/>
  <c r="T205" i="39"/>
  <c r="Q205" i="39"/>
  <c r="R205" i="39"/>
  <c r="T204" i="39"/>
  <c r="Q204" i="39"/>
  <c r="S204" i="39"/>
  <c r="T203" i="39"/>
  <c r="Q203" i="39"/>
  <c r="S203" i="39"/>
  <c r="T202" i="39"/>
  <c r="Q202" i="39"/>
  <c r="R202" i="39"/>
  <c r="T201" i="39"/>
  <c r="Q201" i="39"/>
  <c r="S201" i="39"/>
  <c r="T200" i="39"/>
  <c r="Q200" i="39"/>
  <c r="R200" i="39"/>
  <c r="T199" i="39"/>
  <c r="Q199" i="39"/>
  <c r="R199" i="39"/>
  <c r="T198" i="39"/>
  <c r="Q198" i="39"/>
  <c r="S198" i="39"/>
  <c r="T197" i="39"/>
  <c r="Q197" i="39"/>
  <c r="S197" i="39"/>
  <c r="T196" i="39"/>
  <c r="Q196" i="39"/>
  <c r="R196" i="39"/>
  <c r="T195" i="39"/>
  <c r="Q195" i="39"/>
  <c r="R195" i="39"/>
  <c r="T194" i="39"/>
  <c r="Q194" i="39"/>
  <c r="S194" i="39"/>
  <c r="T193" i="39"/>
  <c r="Q193" i="39"/>
  <c r="R193" i="39"/>
  <c r="T192" i="39"/>
  <c r="Q192" i="39"/>
  <c r="S192" i="39"/>
  <c r="T191" i="39"/>
  <c r="S191" i="39"/>
  <c r="Q191" i="39"/>
  <c r="R191" i="39"/>
  <c r="T190" i="39"/>
  <c r="Q190" i="39"/>
  <c r="R190" i="39"/>
  <c r="T189" i="39"/>
  <c r="R189" i="39"/>
  <c r="Q189" i="39"/>
  <c r="S189" i="39"/>
  <c r="T188" i="39"/>
  <c r="R188" i="39"/>
  <c r="Q188" i="39"/>
  <c r="S188" i="39"/>
  <c r="T187" i="39"/>
  <c r="S187" i="39"/>
  <c r="Q187" i="39"/>
  <c r="R187" i="39"/>
  <c r="T186" i="39"/>
  <c r="S186" i="39"/>
  <c r="R186" i="39"/>
  <c r="Q186" i="39"/>
  <c r="T185" i="39"/>
  <c r="Q185" i="39"/>
  <c r="S185" i="39"/>
  <c r="T184" i="39"/>
  <c r="Q184" i="39"/>
  <c r="R184" i="39"/>
  <c r="T183" i="39"/>
  <c r="S183" i="39"/>
  <c r="R183" i="39"/>
  <c r="Q183" i="39"/>
  <c r="T182" i="39"/>
  <c r="S182" i="39"/>
  <c r="R182" i="39"/>
  <c r="Q182" i="39"/>
  <c r="T181" i="39"/>
  <c r="Q181" i="39"/>
  <c r="R181" i="39"/>
  <c r="T180" i="39"/>
  <c r="S180" i="39"/>
  <c r="Q180" i="39"/>
  <c r="R180" i="39"/>
  <c r="T179" i="39"/>
  <c r="Q179" i="39"/>
  <c r="S179" i="39"/>
  <c r="T178" i="39"/>
  <c r="Q178" i="39"/>
  <c r="R178" i="39"/>
  <c r="T177" i="39"/>
  <c r="Q177" i="39"/>
  <c r="S177" i="39"/>
  <c r="T176" i="39"/>
  <c r="Q176" i="39"/>
  <c r="S176" i="39"/>
  <c r="T175" i="39"/>
  <c r="Q175" i="39"/>
  <c r="R175" i="39"/>
  <c r="T174" i="39"/>
  <c r="S174" i="39"/>
  <c r="R174" i="39"/>
  <c r="Q174" i="39"/>
  <c r="T173" i="39"/>
  <c r="Q173" i="39"/>
  <c r="S173" i="39"/>
  <c r="T172" i="39"/>
  <c r="Q172" i="39"/>
  <c r="R172" i="39"/>
  <c r="T171" i="39"/>
  <c r="Q171" i="39"/>
  <c r="R171" i="39"/>
  <c r="T170" i="39"/>
  <c r="S170" i="39"/>
  <c r="Q170" i="39"/>
  <c r="R170" i="39"/>
  <c r="T169" i="39"/>
  <c r="Q169" i="39"/>
  <c r="R169" i="39"/>
  <c r="T168" i="39"/>
  <c r="Q168" i="39"/>
  <c r="S168" i="39"/>
  <c r="T167" i="39"/>
  <c r="Q167" i="39"/>
  <c r="S167" i="39"/>
  <c r="T166" i="39"/>
  <c r="Q166" i="39"/>
  <c r="R166" i="39"/>
  <c r="T165" i="39"/>
  <c r="Q165" i="39"/>
  <c r="S165" i="39"/>
  <c r="T164" i="39"/>
  <c r="Q164" i="39"/>
  <c r="R164" i="39"/>
  <c r="T163" i="39"/>
  <c r="Q163" i="39"/>
  <c r="R163" i="39"/>
  <c r="T162" i="39"/>
  <c r="Q162" i="39"/>
  <c r="S162" i="39"/>
  <c r="T161" i="39"/>
  <c r="S161" i="39"/>
  <c r="R161" i="39"/>
  <c r="Q161" i="39"/>
  <c r="T160" i="39"/>
  <c r="Q160" i="39"/>
  <c r="R160" i="39"/>
  <c r="T159" i="39"/>
  <c r="S159" i="39"/>
  <c r="R159" i="39"/>
  <c r="Q159" i="39"/>
  <c r="T158" i="39"/>
  <c r="Q158" i="39"/>
  <c r="S158" i="39"/>
  <c r="T157" i="39"/>
  <c r="Q157" i="39"/>
  <c r="R157" i="39"/>
  <c r="T156" i="39"/>
  <c r="R156" i="39"/>
  <c r="Q156" i="39"/>
  <c r="S156" i="39"/>
  <c r="T155" i="39"/>
  <c r="S155" i="39"/>
  <c r="Q155" i="39"/>
  <c r="R155" i="39"/>
  <c r="T154" i="39"/>
  <c r="Q154" i="39"/>
  <c r="R154" i="39"/>
  <c r="T153" i="39"/>
  <c r="R153" i="39"/>
  <c r="Q153" i="39"/>
  <c r="S153" i="39"/>
  <c r="T152" i="39"/>
  <c r="R152" i="39"/>
  <c r="Q152" i="39"/>
  <c r="S152" i="39"/>
  <c r="T151" i="39"/>
  <c r="S151" i="39"/>
  <c r="Q151" i="39"/>
  <c r="R151" i="39"/>
  <c r="T150" i="39"/>
  <c r="Q150" i="39"/>
  <c r="S150" i="39"/>
  <c r="T149" i="39"/>
  <c r="Q149" i="39"/>
  <c r="S149" i="39"/>
  <c r="T148" i="39"/>
  <c r="Q148" i="39"/>
  <c r="R148" i="39"/>
  <c r="T147" i="39"/>
  <c r="Q147" i="39"/>
  <c r="S147" i="39"/>
  <c r="T146" i="39"/>
  <c r="Q146" i="39"/>
  <c r="S146" i="39"/>
  <c r="T145" i="39"/>
  <c r="Q145" i="39"/>
  <c r="R145" i="39"/>
  <c r="T144" i="39"/>
  <c r="Q144" i="39"/>
  <c r="R144" i="39"/>
  <c r="T143" i="39"/>
  <c r="Q143" i="39"/>
  <c r="S143" i="39"/>
  <c r="T142" i="39"/>
  <c r="Q142" i="39"/>
  <c r="R142" i="39"/>
  <c r="T141" i="39"/>
  <c r="Q141" i="39"/>
  <c r="S141" i="39"/>
  <c r="T140" i="39"/>
  <c r="Q140" i="39"/>
  <c r="S140" i="39"/>
  <c r="T139" i="39"/>
  <c r="Q139" i="39"/>
  <c r="R139" i="39"/>
  <c r="T138" i="39"/>
  <c r="Q138" i="39"/>
  <c r="S138" i="39"/>
  <c r="T137" i="39"/>
  <c r="R137" i="39"/>
  <c r="Q137" i="39"/>
  <c r="S137" i="39"/>
  <c r="T136" i="39"/>
  <c r="Q136" i="39"/>
  <c r="R136" i="39"/>
  <c r="T135" i="39"/>
  <c r="Q135" i="39"/>
  <c r="S135" i="39"/>
  <c r="T134" i="39"/>
  <c r="Q134" i="39"/>
  <c r="S134" i="39"/>
  <c r="T133" i="39"/>
  <c r="Q133" i="39"/>
  <c r="R133" i="39"/>
  <c r="T132" i="39"/>
  <c r="Q132" i="39"/>
  <c r="S132" i="39"/>
  <c r="T131" i="39"/>
  <c r="Q131" i="39"/>
  <c r="S131" i="39"/>
  <c r="T130" i="39"/>
  <c r="Q130" i="39"/>
  <c r="R130" i="39"/>
  <c r="T129" i="39"/>
  <c r="R129" i="39"/>
  <c r="Q129" i="39"/>
  <c r="S129" i="39"/>
  <c r="T128" i="39"/>
  <c r="R128" i="39"/>
  <c r="Q128" i="39"/>
  <c r="S128" i="39"/>
  <c r="T127" i="39"/>
  <c r="S127" i="39"/>
  <c r="Q127" i="39"/>
  <c r="R127" i="39"/>
  <c r="T126" i="39"/>
  <c r="S126" i="39"/>
  <c r="Q126" i="39"/>
  <c r="R126" i="39"/>
  <c r="T125" i="39"/>
  <c r="R125" i="39"/>
  <c r="Q125" i="39"/>
  <c r="S125" i="39"/>
  <c r="T124" i="39"/>
  <c r="Q124" i="39"/>
  <c r="R124" i="39"/>
  <c r="T123" i="39"/>
  <c r="Q123" i="39"/>
  <c r="S123" i="39"/>
  <c r="T122" i="39"/>
  <c r="Q122" i="39"/>
  <c r="S122" i="39"/>
  <c r="T121" i="39"/>
  <c r="Q121" i="39"/>
  <c r="R121" i="39"/>
  <c r="T120" i="39"/>
  <c r="R120" i="39"/>
  <c r="Q120" i="39"/>
  <c r="S120" i="39"/>
  <c r="T119" i="39"/>
  <c r="R119" i="39"/>
  <c r="Q119" i="39"/>
  <c r="S119" i="39"/>
  <c r="T118" i="39"/>
  <c r="S118" i="39"/>
  <c r="Q118" i="39"/>
  <c r="R118" i="39"/>
  <c r="T117" i="39"/>
  <c r="Q117" i="39"/>
  <c r="S117" i="39"/>
  <c r="T116" i="39"/>
  <c r="Q116" i="39"/>
  <c r="S116" i="39"/>
  <c r="T115" i="39"/>
  <c r="Q115" i="39"/>
  <c r="R115" i="39"/>
  <c r="T114" i="39"/>
  <c r="Q114" i="39"/>
  <c r="S114" i="39"/>
  <c r="T113" i="39"/>
  <c r="Q113" i="39"/>
  <c r="S113" i="39"/>
  <c r="T112" i="39"/>
  <c r="Q112" i="39"/>
  <c r="R112" i="39"/>
  <c r="T111" i="39"/>
  <c r="S111" i="39"/>
  <c r="R111" i="39"/>
  <c r="Q111" i="39"/>
  <c r="T110" i="39"/>
  <c r="R110" i="39"/>
  <c r="Q110" i="39"/>
  <c r="S110" i="39"/>
  <c r="T109" i="39"/>
  <c r="Q109" i="39"/>
  <c r="R109" i="39"/>
  <c r="T108" i="39"/>
  <c r="S108" i="39"/>
  <c r="Q108" i="39"/>
  <c r="R108" i="39"/>
  <c r="T107" i="39"/>
  <c r="R107" i="39"/>
  <c r="Q107" i="39"/>
  <c r="S107" i="39"/>
  <c r="T106" i="39"/>
  <c r="Q106" i="39"/>
  <c r="R106" i="39"/>
  <c r="T105" i="39"/>
  <c r="Q105" i="39"/>
  <c r="S105" i="39"/>
  <c r="T104" i="39"/>
  <c r="Q104" i="39"/>
  <c r="S104" i="39"/>
  <c r="T103" i="39"/>
  <c r="Q103" i="39"/>
  <c r="R103" i="39"/>
  <c r="T102" i="39"/>
  <c r="S102" i="39"/>
  <c r="R102" i="39"/>
  <c r="Q102" i="39"/>
  <c r="T101" i="39"/>
  <c r="R101" i="39"/>
  <c r="Q101" i="39"/>
  <c r="S101" i="39"/>
  <c r="T100" i="39"/>
  <c r="Q100" i="39"/>
  <c r="R100" i="39"/>
  <c r="T99" i="39"/>
  <c r="Q99" i="39"/>
  <c r="S99" i="39"/>
  <c r="T98" i="39"/>
  <c r="Q98" i="39"/>
  <c r="S98" i="39"/>
  <c r="T97" i="39"/>
  <c r="Q97" i="39"/>
  <c r="R97" i="39"/>
  <c r="T96" i="39"/>
  <c r="Q96" i="39"/>
  <c r="S96" i="39"/>
  <c r="T95" i="39"/>
  <c r="Q95" i="39"/>
  <c r="S95" i="39"/>
  <c r="T94" i="39"/>
  <c r="Q94" i="39"/>
  <c r="R94" i="39"/>
  <c r="T93" i="39"/>
  <c r="Q93" i="39"/>
  <c r="R93" i="39"/>
  <c r="T92" i="39"/>
  <c r="Q92" i="39"/>
  <c r="S92" i="39"/>
  <c r="T91" i="39"/>
  <c r="Q91" i="39"/>
  <c r="R91" i="39"/>
  <c r="T90" i="39"/>
  <c r="S90" i="39"/>
  <c r="Q90" i="39"/>
  <c r="R90" i="39"/>
  <c r="T89" i="39"/>
  <c r="Q89" i="39"/>
  <c r="S89" i="39"/>
  <c r="T88" i="39"/>
  <c r="Q88" i="39"/>
  <c r="R88" i="39"/>
  <c r="T87" i="39"/>
  <c r="Q87" i="39"/>
  <c r="S87" i="39"/>
  <c r="T86" i="39"/>
  <c r="Q86" i="39"/>
  <c r="S86" i="39"/>
  <c r="T85" i="39"/>
  <c r="Q85" i="39"/>
  <c r="R85" i="39"/>
  <c r="T84" i="39"/>
  <c r="Q84" i="39"/>
  <c r="R84" i="39"/>
  <c r="T83" i="39"/>
  <c r="Q83" i="39"/>
  <c r="S83" i="39"/>
  <c r="T82" i="39"/>
  <c r="Q82" i="39"/>
  <c r="R82" i="39"/>
  <c r="T81" i="39"/>
  <c r="Q81" i="39"/>
  <c r="S81" i="39"/>
  <c r="T80" i="39"/>
  <c r="Q80" i="39"/>
  <c r="S80" i="39"/>
  <c r="T79" i="39"/>
  <c r="Q79" i="39"/>
  <c r="R79" i="39"/>
  <c r="T78" i="39"/>
  <c r="Q78" i="39"/>
  <c r="S78" i="39"/>
  <c r="T77" i="39"/>
  <c r="Q77" i="39"/>
  <c r="S77" i="39"/>
  <c r="T76" i="39"/>
  <c r="Q76" i="39"/>
  <c r="R76" i="39"/>
  <c r="T75" i="39"/>
  <c r="S75" i="39"/>
  <c r="R75" i="39"/>
  <c r="Q75" i="39"/>
  <c r="T74" i="39"/>
  <c r="R74" i="39"/>
  <c r="Q74" i="39"/>
  <c r="S74" i="39"/>
  <c r="T73" i="39"/>
  <c r="S73" i="39"/>
  <c r="Q73" i="39"/>
  <c r="R73" i="39"/>
  <c r="T72" i="39"/>
  <c r="S72" i="39"/>
  <c r="Q72" i="39"/>
  <c r="R72" i="39"/>
  <c r="T71" i="39"/>
  <c r="R71" i="39"/>
  <c r="Q71" i="39"/>
  <c r="S71" i="39"/>
  <c r="T70" i="39"/>
  <c r="Q70" i="39"/>
  <c r="R70" i="39"/>
  <c r="T69" i="39"/>
  <c r="Q69" i="39"/>
  <c r="S69" i="39"/>
  <c r="T68" i="39"/>
  <c r="Q68" i="39"/>
  <c r="S68" i="39"/>
  <c r="T67" i="39"/>
  <c r="Q67" i="39"/>
  <c r="R67" i="39"/>
  <c r="T66" i="39"/>
  <c r="S66" i="39"/>
  <c r="R66" i="39"/>
  <c r="Q66" i="39"/>
  <c r="T65" i="39"/>
  <c r="R65" i="39"/>
  <c r="Q65" i="39"/>
  <c r="S65" i="39"/>
  <c r="T64" i="39"/>
  <c r="S64" i="39"/>
  <c r="Q64" i="39"/>
  <c r="R64" i="39"/>
  <c r="T63" i="39"/>
  <c r="Q63" i="39"/>
  <c r="S63" i="39"/>
  <c r="T62" i="39"/>
  <c r="Q62" i="39"/>
  <c r="S62" i="39"/>
  <c r="T61" i="39"/>
  <c r="Q61" i="39"/>
  <c r="R61" i="39"/>
  <c r="T60" i="39"/>
  <c r="Q60" i="39"/>
  <c r="S60" i="39"/>
  <c r="T59" i="39"/>
  <c r="Q59" i="39"/>
  <c r="S59" i="39"/>
  <c r="T58" i="39"/>
  <c r="Q58" i="39"/>
  <c r="R58" i="39"/>
  <c r="T57" i="39"/>
  <c r="Q57" i="39"/>
  <c r="S57" i="39"/>
  <c r="T56" i="39"/>
  <c r="R56" i="39"/>
  <c r="Q56" i="39"/>
  <c r="S56" i="39"/>
  <c r="T55" i="39"/>
  <c r="S55" i="39"/>
  <c r="Q55" i="39"/>
  <c r="R55" i="39"/>
  <c r="T54" i="39"/>
  <c r="S54" i="39"/>
  <c r="Q54" i="39"/>
  <c r="R54" i="39"/>
  <c r="T53" i="39"/>
  <c r="Q53" i="39"/>
  <c r="S53" i="39"/>
  <c r="T52" i="39"/>
  <c r="Q52" i="39"/>
  <c r="R52" i="39"/>
  <c r="T51" i="39"/>
  <c r="Q51" i="39"/>
  <c r="S51" i="39"/>
  <c r="T50" i="39"/>
  <c r="Q50" i="39"/>
  <c r="S50" i="39"/>
  <c r="T49" i="39"/>
  <c r="Q49" i="39"/>
  <c r="R49" i="39"/>
  <c r="T48" i="39"/>
  <c r="Q48" i="39"/>
  <c r="S48" i="39"/>
  <c r="T47" i="39"/>
  <c r="R47" i="39"/>
  <c r="Q47" i="39"/>
  <c r="S47" i="39"/>
  <c r="T46" i="39"/>
  <c r="S46" i="39"/>
  <c r="Q46" i="39"/>
  <c r="R46" i="39"/>
  <c r="T45" i="39"/>
  <c r="Q45" i="39"/>
  <c r="S45" i="39"/>
  <c r="T44" i="39"/>
  <c r="Q44" i="39"/>
  <c r="S44" i="39"/>
  <c r="T43" i="39"/>
  <c r="Q43" i="39"/>
  <c r="R43" i="39"/>
  <c r="T42" i="39"/>
  <c r="Q42" i="39"/>
  <c r="S42" i="39"/>
  <c r="T41" i="39"/>
  <c r="Q41" i="39"/>
  <c r="S41" i="39"/>
  <c r="T40" i="39"/>
  <c r="Q40" i="39"/>
  <c r="R40" i="39"/>
  <c r="T39" i="39"/>
  <c r="Q39" i="39"/>
  <c r="S39" i="39"/>
  <c r="T38" i="39"/>
  <c r="R38" i="39"/>
  <c r="Q38" i="39"/>
  <c r="S38" i="39"/>
  <c r="T37" i="39"/>
  <c r="Q37" i="39"/>
  <c r="R37" i="39"/>
  <c r="T36" i="39"/>
  <c r="Q36" i="39"/>
  <c r="R36" i="39"/>
  <c r="T35" i="39"/>
  <c r="Q35" i="39"/>
  <c r="S35" i="39"/>
  <c r="T34" i="39"/>
  <c r="Q34" i="39"/>
  <c r="R34" i="39"/>
  <c r="T33" i="39"/>
  <c r="Q33" i="39"/>
  <c r="S33" i="39"/>
  <c r="T32" i="39"/>
  <c r="Q32" i="39"/>
  <c r="S32" i="39"/>
  <c r="T31" i="39"/>
  <c r="Q31" i="39"/>
  <c r="R31" i="39"/>
  <c r="T30" i="39"/>
  <c r="Q30" i="39"/>
  <c r="S30" i="39"/>
  <c r="T29" i="39"/>
  <c r="R29" i="39"/>
  <c r="Q29" i="39"/>
  <c r="S29" i="39"/>
  <c r="T28" i="39"/>
  <c r="Q28" i="39"/>
  <c r="R28" i="39"/>
  <c r="T27" i="39"/>
  <c r="Q27" i="39"/>
  <c r="S27" i="39"/>
  <c r="T26" i="39"/>
  <c r="Q26" i="39"/>
  <c r="S26" i="39"/>
  <c r="T25" i="39"/>
  <c r="Q25" i="39"/>
  <c r="R25" i="39"/>
  <c r="T24" i="39"/>
  <c r="Q24" i="39"/>
  <c r="S24" i="39"/>
  <c r="T23" i="39"/>
  <c r="Q23" i="39"/>
  <c r="S23" i="39"/>
  <c r="T22" i="39"/>
  <c r="Q22" i="39"/>
  <c r="R22" i="39"/>
  <c r="T21" i="39"/>
  <c r="R21" i="39"/>
  <c r="Q21" i="39"/>
  <c r="S21" i="39"/>
  <c r="T20" i="39"/>
  <c r="R20" i="39"/>
  <c r="Q20" i="39"/>
  <c r="S20" i="39"/>
  <c r="T19" i="39"/>
  <c r="S19" i="39"/>
  <c r="Q19" i="39"/>
  <c r="R19" i="39"/>
  <c r="T18" i="39"/>
  <c r="S18" i="39"/>
  <c r="Q18" i="39"/>
  <c r="R18" i="39"/>
  <c r="T17" i="39"/>
  <c r="R17" i="39"/>
  <c r="Q17" i="39"/>
  <c r="S17" i="39"/>
  <c r="T16" i="39"/>
  <c r="Q16" i="39"/>
  <c r="R16" i="39"/>
  <c r="T15" i="39"/>
  <c r="Q15" i="39"/>
  <c r="S15" i="39"/>
  <c r="T14" i="39"/>
  <c r="Q14" i="39"/>
  <c r="S14" i="39"/>
  <c r="T13" i="39"/>
  <c r="Q13" i="39"/>
  <c r="R13" i="39"/>
  <c r="T12" i="39"/>
  <c r="R12" i="39"/>
  <c r="Q12" i="39"/>
  <c r="S12" i="39"/>
  <c r="T11" i="39"/>
  <c r="R11" i="39"/>
  <c r="Q11" i="39"/>
  <c r="S11" i="39"/>
  <c r="T10" i="39"/>
  <c r="S10" i="39"/>
  <c r="Q10" i="39"/>
  <c r="R10" i="39"/>
  <c r="T9" i="39"/>
  <c r="Q9" i="39"/>
  <c r="S9" i="39"/>
  <c r="T8" i="39"/>
  <c r="Q8" i="39"/>
  <c r="S8" i="39"/>
  <c r="T7" i="39"/>
  <c r="Q7" i="39"/>
  <c r="R7" i="39"/>
  <c r="T6" i="39"/>
  <c r="Q6" i="39"/>
  <c r="S6" i="39"/>
  <c r="T5" i="39"/>
  <c r="Q5" i="39"/>
  <c r="S5" i="39"/>
  <c r="T4" i="39"/>
  <c r="Q4" i="39"/>
  <c r="R4" i="39"/>
  <c r="T3" i="39"/>
  <c r="S3" i="39"/>
  <c r="R3" i="39"/>
  <c r="Q3" i="39"/>
  <c r="T2" i="39"/>
  <c r="R2" i="39"/>
  <c r="Q2" i="39"/>
  <c r="S2" i="39"/>
  <c r="AF21" i="40"/>
  <c r="T23" i="40"/>
  <c r="CL23" i="40"/>
  <c r="CX21" i="40"/>
  <c r="C21" i="40"/>
  <c r="D20" i="40"/>
  <c r="R23" i="40"/>
  <c r="F25" i="40"/>
  <c r="R25" i="40"/>
  <c r="BV23" i="40"/>
  <c r="BJ25" i="40"/>
  <c r="BV25" i="40"/>
  <c r="S84" i="39"/>
  <c r="S93" i="39"/>
  <c r="S195" i="39"/>
  <c r="S269" i="39"/>
  <c r="S402" i="39"/>
  <c r="R432" i="39"/>
  <c r="S447" i="39"/>
  <c r="S532" i="39"/>
  <c r="R571" i="39"/>
  <c r="R48" i="39"/>
  <c r="R53" i="39"/>
  <c r="R57" i="39"/>
  <c r="S100" i="39"/>
  <c r="S109" i="39"/>
  <c r="R147" i="39"/>
  <c r="R192" i="39"/>
  <c r="S244" i="39"/>
  <c r="R249" i="39"/>
  <c r="S258" i="39"/>
  <c r="R270" i="39"/>
  <c r="S295" i="39"/>
  <c r="S299" i="39"/>
  <c r="R303" i="39"/>
  <c r="R403" i="39"/>
  <c r="R448" i="39"/>
  <c r="R453" i="39"/>
  <c r="S544" i="39"/>
  <c r="R721" i="39"/>
  <c r="R30" i="39"/>
  <c r="R35" i="39"/>
  <c r="R39" i="39"/>
  <c r="S82" i="39"/>
  <c r="S91" i="39"/>
  <c r="R138" i="39"/>
  <c r="R143" i="39"/>
  <c r="S171" i="39"/>
  <c r="R197" i="39"/>
  <c r="S218" i="39"/>
  <c r="R267" i="39"/>
  <c r="R276" i="39"/>
  <c r="R291" i="39"/>
  <c r="S333" i="39"/>
  <c r="S361" i="39"/>
  <c r="S384" i="39"/>
  <c r="S420" i="39"/>
  <c r="S511" i="39"/>
  <c r="S550" i="39"/>
  <c r="R613" i="39"/>
  <c r="R751" i="39"/>
  <c r="R430" i="39"/>
  <c r="R435" i="39"/>
  <c r="R470" i="39"/>
  <c r="S475" i="39"/>
  <c r="R480" i="39"/>
  <c r="S496" i="39"/>
  <c r="R688" i="39"/>
  <c r="S36" i="39"/>
  <c r="R83" i="39"/>
  <c r="R92" i="39"/>
  <c r="S144" i="39"/>
  <c r="S172" i="39"/>
  <c r="R198" i="39"/>
  <c r="R219" i="39"/>
  <c r="S246" i="39"/>
  <c r="S272" i="39"/>
  <c r="R371" i="39"/>
  <c r="R380" i="39"/>
  <c r="R401" i="39"/>
  <c r="R411" i="39"/>
  <c r="S450" i="39"/>
  <c r="R486" i="39"/>
  <c r="R649" i="39"/>
  <c r="S28" i="39"/>
  <c r="S37" i="39"/>
  <c r="R89" i="39"/>
  <c r="S136" i="39"/>
  <c r="S178" i="39"/>
  <c r="S205" i="39"/>
  <c r="R237" i="39"/>
  <c r="R316" i="39"/>
  <c r="S325" i="39"/>
  <c r="R367" i="39"/>
  <c r="S412" i="39"/>
  <c r="S442" i="39"/>
  <c r="R462" i="39"/>
  <c r="S487" i="39"/>
  <c r="R673" i="39"/>
  <c r="S4" i="39"/>
  <c r="R15" i="39"/>
  <c r="S22" i="39"/>
  <c r="R33" i="39"/>
  <c r="S40" i="39"/>
  <c r="R51" i="39"/>
  <c r="S58" i="39"/>
  <c r="R69" i="39"/>
  <c r="S76" i="39"/>
  <c r="R87" i="39"/>
  <c r="S94" i="39"/>
  <c r="R105" i="39"/>
  <c r="S112" i="39"/>
  <c r="R123" i="39"/>
  <c r="S130" i="39"/>
  <c r="R141" i="39"/>
  <c r="S164" i="39"/>
  <c r="R168" i="39"/>
  <c r="R203" i="39"/>
  <c r="R234" i="39"/>
  <c r="S265" i="39"/>
  <c r="R273" i="39"/>
  <c r="R285" i="39"/>
  <c r="S308" i="39"/>
  <c r="S312" i="39"/>
  <c r="S334" i="39"/>
  <c r="R339" i="39"/>
  <c r="R343" i="39"/>
  <c r="R352" i="39"/>
  <c r="R360" i="39"/>
  <c r="R381" i="39"/>
  <c r="R407" i="39"/>
  <c r="R425" i="39"/>
  <c r="R438" i="39"/>
  <c r="R451" i="39"/>
  <c r="S460" i="39"/>
  <c r="R488" i="39"/>
  <c r="S493" i="39"/>
  <c r="R498" i="39"/>
  <c r="R507" i="39"/>
  <c r="S523" i="39"/>
  <c r="R643" i="39"/>
  <c r="R8" i="39"/>
  <c r="R26" i="39"/>
  <c r="R44" i="39"/>
  <c r="R62" i="39"/>
  <c r="R80" i="39"/>
  <c r="R98" i="39"/>
  <c r="R116" i="39"/>
  <c r="R134" i="39"/>
  <c r="R215" i="39"/>
  <c r="S242" i="39"/>
  <c r="S250" i="39"/>
  <c r="S277" i="39"/>
  <c r="R356" i="39"/>
  <c r="R386" i="39"/>
  <c r="R390" i="39"/>
  <c r="R394" i="39"/>
  <c r="R416" i="39"/>
  <c r="S529" i="39"/>
  <c r="R5" i="39"/>
  <c r="R95" i="39"/>
  <c r="R165" i="39"/>
  <c r="R177" i="39"/>
  <c r="R204" i="39"/>
  <c r="R77" i="39"/>
  <c r="R131" i="39"/>
  <c r="S200" i="39"/>
  <c r="R9" i="39"/>
  <c r="S16" i="39"/>
  <c r="R27" i="39"/>
  <c r="S34" i="39"/>
  <c r="R45" i="39"/>
  <c r="S52" i="39"/>
  <c r="R63" i="39"/>
  <c r="S70" i="39"/>
  <c r="R81" i="39"/>
  <c r="S88" i="39"/>
  <c r="R99" i="39"/>
  <c r="S106" i="39"/>
  <c r="R117" i="39"/>
  <c r="S124" i="39"/>
  <c r="R135" i="39"/>
  <c r="S142" i="39"/>
  <c r="R146" i="39"/>
  <c r="R150" i="39"/>
  <c r="S169" i="39"/>
  <c r="R216" i="39"/>
  <c r="R243" i="39"/>
  <c r="R251" i="39"/>
  <c r="S278" i="39"/>
  <c r="R282" i="39"/>
  <c r="S286" i="39"/>
  <c r="R290" i="39"/>
  <c r="R294" i="39"/>
  <c r="R327" i="39"/>
  <c r="R340" i="39"/>
  <c r="R344" i="39"/>
  <c r="R353" i="39"/>
  <c r="S370" i="39"/>
  <c r="R375" i="39"/>
  <c r="S391" i="39"/>
  <c r="R417" i="39"/>
  <c r="R439" i="39"/>
  <c r="R452" i="39"/>
  <c r="S457" i="39"/>
  <c r="S520" i="39"/>
  <c r="S535" i="39"/>
  <c r="R601" i="39"/>
  <c r="R757" i="39"/>
  <c r="R59" i="39"/>
  <c r="R23" i="39"/>
  <c r="R6" i="39"/>
  <c r="S13" i="39"/>
  <c r="R24" i="39"/>
  <c r="S31" i="39"/>
  <c r="R42" i="39"/>
  <c r="S49" i="39"/>
  <c r="R60" i="39"/>
  <c r="S67" i="39"/>
  <c r="R78" i="39"/>
  <c r="S85" i="39"/>
  <c r="R96" i="39"/>
  <c r="S103" i="39"/>
  <c r="R114" i="39"/>
  <c r="S121" i="39"/>
  <c r="R132" i="39"/>
  <c r="S139" i="39"/>
  <c r="R162" i="39"/>
  <c r="S193" i="39"/>
  <c r="R201" i="39"/>
  <c r="R213" i="39"/>
  <c r="S236" i="39"/>
  <c r="R240" i="39"/>
  <c r="R275" i="39"/>
  <c r="R306" i="39"/>
  <c r="R358" i="39"/>
  <c r="R388" i="39"/>
  <c r="R396" i="39"/>
  <c r="S505" i="39"/>
  <c r="S531" i="39"/>
  <c r="S541" i="39"/>
  <c r="R568" i="39"/>
  <c r="R607" i="39"/>
  <c r="R685" i="39"/>
  <c r="R724" i="39"/>
  <c r="R41" i="39"/>
  <c r="R113" i="39"/>
  <c r="S157" i="39"/>
  <c r="R354" i="39"/>
  <c r="R709" i="39"/>
  <c r="R748" i="39"/>
  <c r="R14" i="39"/>
  <c r="R167" i="39"/>
  <c r="R32" i="39"/>
  <c r="R50" i="39"/>
  <c r="R68" i="39"/>
  <c r="R86" i="39"/>
  <c r="R104" i="39"/>
  <c r="R122" i="39"/>
  <c r="R140" i="39"/>
  <c r="S7" i="39"/>
  <c r="S25" i="39"/>
  <c r="S43" i="39"/>
  <c r="S61" i="39"/>
  <c r="S79" i="39"/>
  <c r="S97" i="39"/>
  <c r="S115" i="39"/>
  <c r="S133" i="39"/>
  <c r="R179" i="39"/>
  <c r="S206" i="39"/>
  <c r="S214" i="39"/>
  <c r="S241" i="39"/>
  <c r="R329" i="39"/>
  <c r="S355" i="39"/>
  <c r="R385" i="39"/>
  <c r="R389" i="39"/>
  <c r="S393" i="39"/>
  <c r="S433" i="39"/>
  <c r="S478" i="39"/>
  <c r="S553" i="39"/>
  <c r="R637" i="39"/>
  <c r="R676" i="39"/>
  <c r="R715" i="39"/>
  <c r="S434" i="39"/>
  <c r="R434" i="39"/>
  <c r="S666" i="39"/>
  <c r="R666" i="39"/>
  <c r="S733" i="39"/>
  <c r="R733" i="39"/>
  <c r="R149" i="39"/>
  <c r="S175" i="39"/>
  <c r="R185" i="39"/>
  <c r="S211" i="39"/>
  <c r="R221" i="39"/>
  <c r="S247" i="39"/>
  <c r="R257" i="39"/>
  <c r="S283" i="39"/>
  <c r="R293" i="39"/>
  <c r="R313" i="39"/>
  <c r="R317" i="39"/>
  <c r="R321" i="39"/>
  <c r="R336" i="39"/>
  <c r="R372" i="39"/>
  <c r="S405" i="39"/>
  <c r="R405" i="39"/>
  <c r="R409" i="39"/>
  <c r="S413" i="39"/>
  <c r="R413" i="39"/>
  <c r="S513" i="39"/>
  <c r="R513" i="39"/>
  <c r="S594" i="39"/>
  <c r="R594" i="39"/>
  <c r="S328" i="39"/>
  <c r="R328" i="39"/>
  <c r="S332" i="39"/>
  <c r="R332" i="39"/>
  <c r="S364" i="39"/>
  <c r="R364" i="39"/>
  <c r="S368" i="39"/>
  <c r="R368" i="39"/>
  <c r="R422" i="39"/>
  <c r="S530" i="39"/>
  <c r="R530" i="39"/>
  <c r="S540" i="39"/>
  <c r="R540" i="39"/>
  <c r="S545" i="39"/>
  <c r="R545" i="39"/>
  <c r="S166" i="39"/>
  <c r="R176" i="39"/>
  <c r="S202" i="39"/>
  <c r="R212" i="39"/>
  <c r="S238" i="39"/>
  <c r="R248" i="39"/>
  <c r="S274" i="39"/>
  <c r="R284" i="39"/>
  <c r="S310" i="39"/>
  <c r="R314" i="39"/>
  <c r="R318" i="39"/>
  <c r="R337" i="39"/>
  <c r="S369" i="39"/>
  <c r="R369" i="39"/>
  <c r="R373" i="39"/>
  <c r="S377" i="39"/>
  <c r="R377" i="39"/>
  <c r="S406" i="39"/>
  <c r="S414" i="39"/>
  <c r="S423" i="39"/>
  <c r="R423" i="39"/>
  <c r="S444" i="39"/>
  <c r="R444" i="39"/>
  <c r="S509" i="39"/>
  <c r="R509" i="39"/>
  <c r="S163" i="39"/>
  <c r="R173" i="39"/>
  <c r="S199" i="39"/>
  <c r="R209" i="39"/>
  <c r="S235" i="39"/>
  <c r="R245" i="39"/>
  <c r="S271" i="39"/>
  <c r="R281" i="39"/>
  <c r="S307" i="39"/>
  <c r="S341" i="39"/>
  <c r="R341" i="39"/>
  <c r="R349" i="39"/>
  <c r="S357" i="39"/>
  <c r="R398" i="39"/>
  <c r="S427" i="39"/>
  <c r="S160" i="39"/>
  <c r="S196" i="39"/>
  <c r="S232" i="39"/>
  <c r="S268" i="39"/>
  <c r="S304" i="39"/>
  <c r="S315" i="39"/>
  <c r="R315" i="39"/>
  <c r="R326" i="39"/>
  <c r="S419" i="39"/>
  <c r="R419" i="39"/>
  <c r="S436" i="39"/>
  <c r="R436" i="39"/>
  <c r="S445" i="39"/>
  <c r="R445" i="39"/>
  <c r="S521" i="39"/>
  <c r="R521" i="39"/>
  <c r="S382" i="39"/>
  <c r="R382" i="39"/>
  <c r="S491" i="39"/>
  <c r="R491" i="39"/>
  <c r="S154" i="39"/>
  <c r="S190" i="39"/>
  <c r="S226" i="39"/>
  <c r="S262" i="39"/>
  <c r="S298" i="39"/>
  <c r="S323" i="39"/>
  <c r="R323" i="39"/>
  <c r="S342" i="39"/>
  <c r="R350" i="39"/>
  <c r="R362" i="39"/>
  <c r="S387" i="39"/>
  <c r="R387" i="39"/>
  <c r="S395" i="39"/>
  <c r="R395" i="39"/>
  <c r="S346" i="39"/>
  <c r="R346" i="39"/>
  <c r="S383" i="39"/>
  <c r="R383" i="39"/>
  <c r="S473" i="39"/>
  <c r="R473" i="39"/>
  <c r="S148" i="39"/>
  <c r="R158" i="39"/>
  <c r="S184" i="39"/>
  <c r="R194" i="39"/>
  <c r="S220" i="39"/>
  <c r="R230" i="39"/>
  <c r="S256" i="39"/>
  <c r="R266" i="39"/>
  <c r="S292" i="39"/>
  <c r="R302" i="39"/>
  <c r="R331" i="39"/>
  <c r="S351" i="39"/>
  <c r="R351" i="39"/>
  <c r="R408" i="39"/>
  <c r="S145" i="39"/>
  <c r="S181" i="39"/>
  <c r="S217" i="39"/>
  <c r="S253" i="39"/>
  <c r="S289" i="39"/>
  <c r="S347" i="39"/>
  <c r="R347" i="39"/>
  <c r="S359" i="39"/>
  <c r="R359" i="39"/>
  <c r="S400" i="39"/>
  <c r="R400" i="39"/>
  <c r="S404" i="39"/>
  <c r="R404" i="39"/>
  <c r="S421" i="39"/>
  <c r="R421" i="39"/>
  <c r="S455" i="39"/>
  <c r="R455" i="39"/>
  <c r="S567" i="39"/>
  <c r="R567" i="39"/>
  <c r="S572" i="39"/>
  <c r="R572" i="39"/>
  <c r="S639" i="39"/>
  <c r="R639" i="39"/>
  <c r="S644" i="39"/>
  <c r="R644" i="39"/>
  <c r="R459" i="39"/>
  <c r="S466" i="39"/>
  <c r="R477" i="39"/>
  <c r="S484" i="39"/>
  <c r="R495" i="39"/>
  <c r="S502" i="39"/>
  <c r="S517" i="39"/>
  <c r="S526" i="39"/>
  <c r="S546" i="39"/>
  <c r="R546" i="39"/>
  <c r="S562" i="39"/>
  <c r="R562" i="39"/>
  <c r="R589" i="39"/>
  <c r="S634" i="39"/>
  <c r="R634" i="39"/>
  <c r="R661" i="39"/>
  <c r="S536" i="39"/>
  <c r="R536" i="39"/>
  <c r="S584" i="39"/>
  <c r="R584" i="39"/>
  <c r="S656" i="39"/>
  <c r="R656" i="39"/>
  <c r="R449" i="39"/>
  <c r="R456" i="39"/>
  <c r="S463" i="39"/>
  <c r="R474" i="39"/>
  <c r="S481" i="39"/>
  <c r="R492" i="39"/>
  <c r="S499" i="39"/>
  <c r="R510" i="39"/>
  <c r="S518" i="39"/>
  <c r="R518" i="39"/>
  <c r="S527" i="39"/>
  <c r="R527" i="39"/>
  <c r="S563" i="39"/>
  <c r="R563" i="39"/>
  <c r="S579" i="39"/>
  <c r="R579" i="39"/>
  <c r="S596" i="39"/>
  <c r="R596" i="39"/>
  <c r="S635" i="39"/>
  <c r="R635" i="39"/>
  <c r="S651" i="39"/>
  <c r="R651" i="39"/>
  <c r="R338" i="39"/>
  <c r="R374" i="39"/>
  <c r="R410" i="39"/>
  <c r="R446" i="39"/>
  <c r="R467" i="39"/>
  <c r="R485" i="39"/>
  <c r="R503" i="39"/>
  <c r="S514" i="39"/>
  <c r="S537" i="39"/>
  <c r="R537" i="39"/>
  <c r="S574" i="39"/>
  <c r="R574" i="39"/>
  <c r="S646" i="39"/>
  <c r="R646" i="39"/>
  <c r="S702" i="39"/>
  <c r="R702" i="39"/>
  <c r="S769" i="39"/>
  <c r="R769" i="39"/>
  <c r="S558" i="39"/>
  <c r="R558" i="39"/>
  <c r="S591" i="39"/>
  <c r="R591" i="39"/>
  <c r="S630" i="39"/>
  <c r="R630" i="39"/>
  <c r="R440" i="39"/>
  <c r="R464" i="39"/>
  <c r="R482" i="39"/>
  <c r="R500" i="39"/>
  <c r="S515" i="39"/>
  <c r="R515" i="39"/>
  <c r="R519" i="39"/>
  <c r="R528" i="39"/>
  <c r="S575" i="39"/>
  <c r="R575" i="39"/>
  <c r="S586" i="39"/>
  <c r="R586" i="39"/>
  <c r="S603" i="39"/>
  <c r="R603" i="39"/>
  <c r="S608" i="39"/>
  <c r="R608" i="39"/>
  <c r="S697" i="39"/>
  <c r="R697" i="39"/>
  <c r="S524" i="39"/>
  <c r="R524" i="39"/>
  <c r="S570" i="39"/>
  <c r="R570" i="39"/>
  <c r="S598" i="39"/>
  <c r="R598" i="39"/>
  <c r="R461" i="39"/>
  <c r="R479" i="39"/>
  <c r="R497" i="39"/>
  <c r="S549" i="39"/>
  <c r="R549" i="39"/>
  <c r="S554" i="39"/>
  <c r="R554" i="39"/>
  <c r="R565" i="39"/>
  <c r="S620" i="39"/>
  <c r="R620" i="39"/>
  <c r="R418" i="39"/>
  <c r="R431" i="39"/>
  <c r="R441" i="39"/>
  <c r="S454" i="39"/>
  <c r="R465" i="39"/>
  <c r="S472" i="39"/>
  <c r="R483" i="39"/>
  <c r="S490" i="39"/>
  <c r="R501" i="39"/>
  <c r="S508" i="39"/>
  <c r="S512" i="39"/>
  <c r="R512" i="39"/>
  <c r="R516" i="39"/>
  <c r="S560" i="39"/>
  <c r="R560" i="39"/>
  <c r="S599" i="39"/>
  <c r="R599" i="39"/>
  <c r="S615" i="39"/>
  <c r="R615" i="39"/>
  <c r="S671" i="39"/>
  <c r="R671" i="39"/>
  <c r="S738" i="39"/>
  <c r="R738" i="39"/>
  <c r="R494" i="39"/>
  <c r="R525" i="39"/>
  <c r="S555" i="39"/>
  <c r="R555" i="39"/>
  <c r="S610" i="39"/>
  <c r="R610" i="39"/>
  <c r="S682" i="39"/>
  <c r="R682" i="39"/>
  <c r="S687" i="39"/>
  <c r="R687" i="39"/>
  <c r="S692" i="39"/>
  <c r="R692" i="39"/>
  <c r="S723" i="39"/>
  <c r="R723" i="39"/>
  <c r="S564" i="39"/>
  <c r="R564" i="39"/>
  <c r="S569" i="39"/>
  <c r="R569" i="39"/>
  <c r="S600" i="39"/>
  <c r="R600" i="39"/>
  <c r="S605" i="39"/>
  <c r="R605" i="39"/>
  <c r="S636" i="39"/>
  <c r="R636" i="39"/>
  <c r="S641" i="39"/>
  <c r="R641" i="39"/>
  <c r="S672" i="39"/>
  <c r="R672" i="39"/>
  <c r="S677" i="39"/>
  <c r="R677" i="39"/>
  <c r="S708" i="39"/>
  <c r="R708" i="39"/>
  <c r="R718" i="39"/>
  <c r="S744" i="39"/>
  <c r="R744" i="39"/>
  <c r="R754" i="39"/>
  <c r="R559" i="39"/>
  <c r="S585" i="39"/>
  <c r="R585" i="39"/>
  <c r="S590" i="39"/>
  <c r="R590" i="39"/>
  <c r="R595" i="39"/>
  <c r="S621" i="39"/>
  <c r="R621" i="39"/>
  <c r="S626" i="39"/>
  <c r="R626" i="39"/>
  <c r="R631" i="39"/>
  <c r="S657" i="39"/>
  <c r="R657" i="39"/>
  <c r="S662" i="39"/>
  <c r="R662" i="39"/>
  <c r="R667" i="39"/>
  <c r="S693" i="39"/>
  <c r="R693" i="39"/>
  <c r="S698" i="39"/>
  <c r="R698" i="39"/>
  <c r="R703" i="39"/>
  <c r="S729" i="39"/>
  <c r="R729" i="39"/>
  <c r="R739" i="39"/>
  <c r="R775" i="39"/>
  <c r="S606" i="39"/>
  <c r="R606" i="39"/>
  <c r="S611" i="39"/>
  <c r="R611" i="39"/>
  <c r="S642" i="39"/>
  <c r="R642" i="39"/>
  <c r="S647" i="39"/>
  <c r="R647" i="39"/>
  <c r="S678" i="39"/>
  <c r="R678" i="39"/>
  <c r="S683" i="39"/>
  <c r="R683" i="39"/>
  <c r="S714" i="39"/>
  <c r="R714" i="39"/>
  <c r="S627" i="39"/>
  <c r="R627" i="39"/>
  <c r="S632" i="39"/>
  <c r="R632" i="39"/>
  <c r="S663" i="39"/>
  <c r="R663" i="39"/>
  <c r="S668" i="39"/>
  <c r="R668" i="39"/>
  <c r="S699" i="39"/>
  <c r="R699" i="39"/>
  <c r="S704" i="39"/>
  <c r="R704" i="39"/>
  <c r="S735" i="39"/>
  <c r="R735" i="39"/>
  <c r="R781" i="39"/>
  <c r="S533" i="39"/>
  <c r="R533" i="39"/>
  <c r="S542" i="39"/>
  <c r="R542" i="39"/>
  <c r="S551" i="39"/>
  <c r="R551" i="39"/>
  <c r="S576" i="39"/>
  <c r="R576" i="39"/>
  <c r="S581" i="39"/>
  <c r="R581" i="39"/>
  <c r="S612" i="39"/>
  <c r="R612" i="39"/>
  <c r="S617" i="39"/>
  <c r="R617" i="39"/>
  <c r="R622" i="39"/>
  <c r="S648" i="39"/>
  <c r="R648" i="39"/>
  <c r="S653" i="39"/>
  <c r="R653" i="39"/>
  <c r="R658" i="39"/>
  <c r="S684" i="39"/>
  <c r="R684" i="39"/>
  <c r="S689" i="39"/>
  <c r="R689" i="39"/>
  <c r="R694" i="39"/>
  <c r="S720" i="39"/>
  <c r="R720" i="39"/>
  <c r="R730" i="39"/>
  <c r="R766" i="39"/>
  <c r="S561" i="39"/>
  <c r="R561" i="39"/>
  <c r="S566" i="39"/>
  <c r="R566" i="39"/>
  <c r="S597" i="39"/>
  <c r="R597" i="39"/>
  <c r="S602" i="39"/>
  <c r="R602" i="39"/>
  <c r="S633" i="39"/>
  <c r="R633" i="39"/>
  <c r="S638" i="39"/>
  <c r="R638" i="39"/>
  <c r="S669" i="39"/>
  <c r="R669" i="39"/>
  <c r="S674" i="39"/>
  <c r="R674" i="39"/>
  <c r="S705" i="39"/>
  <c r="R705" i="39"/>
  <c r="S741" i="39"/>
  <c r="R741" i="39"/>
  <c r="S534" i="39"/>
  <c r="R534" i="39"/>
  <c r="S543" i="39"/>
  <c r="R543" i="39"/>
  <c r="S552" i="39"/>
  <c r="R552" i="39"/>
  <c r="S582" i="39"/>
  <c r="R582" i="39"/>
  <c r="S587" i="39"/>
  <c r="R587" i="39"/>
  <c r="R592" i="39"/>
  <c r="S618" i="39"/>
  <c r="R618" i="39"/>
  <c r="S623" i="39"/>
  <c r="R623" i="39"/>
  <c r="R628" i="39"/>
  <c r="S654" i="39"/>
  <c r="R654" i="39"/>
  <c r="S659" i="39"/>
  <c r="R659" i="39"/>
  <c r="R664" i="39"/>
  <c r="S690" i="39"/>
  <c r="R690" i="39"/>
  <c r="S695" i="39"/>
  <c r="R695" i="39"/>
  <c r="R700" i="39"/>
  <c r="S726" i="39"/>
  <c r="R726" i="39"/>
  <c r="R736" i="39"/>
  <c r="R772" i="39"/>
  <c r="S675" i="39"/>
  <c r="R675" i="39"/>
  <c r="S680" i="39"/>
  <c r="R680" i="39"/>
  <c r="S711" i="39"/>
  <c r="R711" i="39"/>
  <c r="S747" i="39"/>
  <c r="R747" i="39"/>
  <c r="S539" i="39"/>
  <c r="R539" i="39"/>
  <c r="S548" i="39"/>
  <c r="R548" i="39"/>
  <c r="S557" i="39"/>
  <c r="R557" i="39"/>
  <c r="S588" i="39"/>
  <c r="R588" i="39"/>
  <c r="S593" i="39"/>
  <c r="R593" i="39"/>
  <c r="S624" i="39"/>
  <c r="R624" i="39"/>
  <c r="S629" i="39"/>
  <c r="R629" i="39"/>
  <c r="S660" i="39"/>
  <c r="R660" i="39"/>
  <c r="S665" i="39"/>
  <c r="R665" i="39"/>
  <c r="R670" i="39"/>
  <c r="S696" i="39"/>
  <c r="R696" i="39"/>
  <c r="S701" i="39"/>
  <c r="R701" i="39"/>
  <c r="R706" i="39"/>
  <c r="S732" i="39"/>
  <c r="R732" i="39"/>
  <c r="R742" i="39"/>
  <c r="R778" i="39"/>
  <c r="S573" i="39"/>
  <c r="R573" i="39"/>
  <c r="S578" i="39"/>
  <c r="R578" i="39"/>
  <c r="R583" i="39"/>
  <c r="S609" i="39"/>
  <c r="R609" i="39"/>
  <c r="S614" i="39"/>
  <c r="R614" i="39"/>
  <c r="R619" i="39"/>
  <c r="S645" i="39"/>
  <c r="R645" i="39"/>
  <c r="S650" i="39"/>
  <c r="R650" i="39"/>
  <c r="R655" i="39"/>
  <c r="S681" i="39"/>
  <c r="R681" i="39"/>
  <c r="S686" i="39"/>
  <c r="R686" i="39"/>
  <c r="R691" i="39"/>
  <c r="S717" i="39"/>
  <c r="R717" i="39"/>
  <c r="R727" i="39"/>
  <c r="R763" i="39"/>
  <c r="R707" i="39"/>
  <c r="R710" i="39"/>
  <c r="R713" i="39"/>
  <c r="R716" i="39"/>
  <c r="R719" i="39"/>
  <c r="R722" i="39"/>
  <c r="R725" i="39"/>
  <c r="R728" i="39"/>
  <c r="R731" i="39"/>
  <c r="R734" i="39"/>
  <c r="R737" i="39"/>
  <c r="R740" i="39"/>
  <c r="R743" i="39"/>
  <c r="R746" i="39"/>
  <c r="R749" i="39"/>
  <c r="R752" i="39"/>
  <c r="R755" i="39"/>
  <c r="R758" i="39"/>
  <c r="R761" i="39"/>
  <c r="R764" i="39"/>
  <c r="R767" i="39"/>
  <c r="R770" i="39"/>
  <c r="R773" i="39"/>
  <c r="R776" i="39"/>
  <c r="R779" i="39"/>
  <c r="R782" i="39"/>
  <c r="R750" i="39"/>
  <c r="R753" i="39"/>
  <c r="R756" i="39"/>
  <c r="R759" i="39"/>
  <c r="R762" i="39"/>
  <c r="R765" i="39"/>
  <c r="R768" i="39"/>
  <c r="R771" i="39"/>
  <c r="R774" i="39"/>
  <c r="R777" i="39"/>
  <c r="R780" i="39"/>
  <c r="R783" i="39"/>
  <c r="C23" i="40"/>
  <c r="D21" i="40"/>
  <c r="CL25" i="40"/>
  <c r="CX25" i="40"/>
  <c r="CX23" i="40"/>
  <c r="AF23" i="40"/>
  <c r="T25" i="40"/>
  <c r="AF25" i="40"/>
  <c r="D26" i="43"/>
  <c r="C26" i="43"/>
  <c r="J14" i="43"/>
  <c r="J13" i="43"/>
  <c r="J12" i="43"/>
  <c r="C25" i="40"/>
  <c r="D25" i="40"/>
  <c r="D23" i="40"/>
  <c r="K3" i="43"/>
  <c r="F3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53" i="43"/>
  <c r="H37" i="43"/>
  <c r="G15" i="34"/>
  <c r="G14" i="34"/>
  <c r="G13" i="34"/>
  <c r="G12" i="34"/>
  <c r="G11" i="34"/>
  <c r="G10" i="34"/>
  <c r="G9" i="34"/>
  <c r="G8" i="34"/>
  <c r="G7" i="34"/>
  <c r="G5" i="34"/>
  <c r="M6" i="34"/>
  <c r="D29" i="43"/>
  <c r="D28" i="43"/>
  <c r="D27" i="43"/>
  <c r="C29" i="43"/>
  <c r="B29" i="43"/>
  <c r="C28" i="43"/>
  <c r="C27" i="43"/>
  <c r="K51" i="43"/>
  <c r="K50" i="43"/>
  <c r="K48" i="43"/>
  <c r="K47" i="43"/>
  <c r="J46" i="43"/>
  <c r="K44" i="43"/>
  <c r="K42" i="43"/>
  <c r="K41" i="43"/>
  <c r="K39" i="43"/>
  <c r="K38" i="43"/>
  <c r="K53" i="43"/>
  <c r="K49" i="43"/>
  <c r="K45" i="43"/>
  <c r="C5" i="43"/>
  <c r="B28" i="43"/>
  <c r="K43" i="43"/>
  <c r="J50" i="43"/>
  <c r="J40" i="43"/>
  <c r="K52" i="43"/>
  <c r="K46" i="43"/>
  <c r="J42" i="43"/>
  <c r="J52" i="43"/>
  <c r="J44" i="43"/>
  <c r="K40" i="43"/>
  <c r="J48" i="43"/>
  <c r="H55" i="43"/>
  <c r="H56" i="43"/>
  <c r="H3" i="43"/>
  <c r="B27" i="43"/>
  <c r="B26" i="43"/>
  <c r="K37" i="43"/>
  <c r="F55" i="43"/>
  <c r="F56" i="43"/>
  <c r="J38" i="43"/>
  <c r="J37" i="43"/>
  <c r="J39" i="43"/>
  <c r="J41" i="43"/>
  <c r="J43" i="43"/>
  <c r="J45" i="43"/>
  <c r="J47" i="43"/>
  <c r="J49" i="43"/>
  <c r="J51" i="43"/>
  <c r="J53" i="43"/>
  <c r="K55" i="43"/>
  <c r="J55" i="43"/>
  <c r="K56" i="43"/>
  <c r="L56" i="43"/>
  <c r="J56" i="43"/>
  <c r="C3" i="43"/>
  <c r="M18" i="34"/>
  <c r="Q10" i="34"/>
  <c r="O6" i="34"/>
  <c r="Q15" i="34"/>
  <c r="Q12" i="34"/>
  <c r="Q13" i="34"/>
  <c r="Q11" i="34"/>
  <c r="Q14" i="34"/>
  <c r="Q7" i="34"/>
  <c r="O18" i="34"/>
  <c r="Q9" i="34"/>
  <c r="Q8" i="34"/>
  <c r="Q5" i="34"/>
  <c r="Q6" i="34"/>
  <c r="Q18" i="34"/>
  <c r="C6" i="34"/>
  <c r="C18" i="34"/>
  <c r="E6" i="34"/>
  <c r="E18" i="34"/>
  <c r="K7" i="34"/>
  <c r="I7" i="34"/>
  <c r="K14" i="34"/>
  <c r="I14" i="34"/>
  <c r="I8" i="34"/>
  <c r="K8" i="34"/>
  <c r="I11" i="34"/>
  <c r="K11" i="34"/>
  <c r="I10" i="34"/>
  <c r="K10" i="34"/>
  <c r="K13" i="34"/>
  <c r="I13" i="34"/>
  <c r="I9" i="34"/>
  <c r="K9" i="34"/>
  <c r="I15" i="34"/>
  <c r="K15" i="34"/>
  <c r="I5" i="34"/>
  <c r="K5" i="34"/>
  <c r="I12" i="34"/>
  <c r="I6" i="34"/>
  <c r="I18" i="34"/>
  <c r="K12" i="34"/>
  <c r="K6" i="34"/>
  <c r="K18" i="34"/>
  <c r="G6" i="34"/>
  <c r="G18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TATE IVAN (CNH INDUSTRIAL)</author>
  </authors>
  <commentList>
    <comment ref="B13" authorId="0" shapeId="0" xr:uid="{EBE394C5-104E-4CC6-8E80-37CA754BF463}">
      <text>
        <r>
          <rPr>
            <b/>
            <sz val="9"/>
            <color indexed="81"/>
            <rFont val="Tahoma"/>
            <family val="2"/>
          </rPr>
          <t>Other expenses
Insurance
PC</t>
        </r>
        <r>
          <rPr>
            <sz val="9"/>
            <color indexed="81"/>
            <rFont val="Tahoma"/>
            <family val="2"/>
          </rPr>
          <t xml:space="preserve">
Rentals
Advertising</t>
        </r>
      </text>
    </comment>
  </commentList>
</comments>
</file>

<file path=xl/sharedStrings.xml><?xml version="1.0" encoding="utf-8"?>
<sst xmlns="http://schemas.openxmlformats.org/spreadsheetml/2006/main" count="12047" uniqueCount="788">
  <si>
    <t>Year 2021</t>
  </si>
  <si>
    <t>ACT</t>
  </si>
  <si>
    <t>FCST2</t>
  </si>
  <si>
    <t>in USD/000</t>
  </si>
  <si>
    <t>YTD</t>
  </si>
  <si>
    <t>Performance B/(W)</t>
  </si>
  <si>
    <t xml:space="preserve"> </t>
  </si>
  <si>
    <t>TOTAL</t>
  </si>
  <si>
    <t>Year 2020</t>
  </si>
  <si>
    <t>FCST1</t>
  </si>
  <si>
    <t>BDG</t>
  </si>
  <si>
    <t>MTD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</si>
  <si>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</si>
  <si>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</si>
  <si>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</si>
  <si>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</si>
  <si>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</si>
  <si>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</si>
  <si>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</si>
  <si>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</si>
  <si>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</si>
  <si>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</si>
  <si>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</si>
  <si>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</si>
  <si>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Expense Less Write Downs/Risk/Bad Debts</t>
  </si>
  <si>
    <t xml:space="preserve">    -  Gross Function Cost</t>
  </si>
  <si>
    <t xml:space="preserve">        -  Labor</t>
  </si>
  <si>
    <t xml:space="preserve">        -  Non-Labor</t>
  </si>
  <si>
    <t>TOT</t>
  </si>
  <si>
    <t xml:space="preserve">            Employee Related</t>
  </si>
  <si>
    <t xml:space="preserve">            Employee Training</t>
  </si>
  <si>
    <t xml:space="preserve">            Outsourcing &amp; Other Services</t>
  </si>
  <si>
    <t xml:space="preserve">            Utilities Consumables &amp; Materials</t>
  </si>
  <si>
    <t xml:space="preserve">            Maintenance</t>
  </si>
  <si>
    <t xml:space="preserve">            Other Operating Expenses</t>
  </si>
  <si>
    <t xml:space="preserve">            Professional Fees &amp; Consultancy</t>
  </si>
  <si>
    <t xml:space="preserve">            Travel Entertainment &amp; Meetings</t>
  </si>
  <si>
    <t xml:space="preserve">            Total Non-Labor</t>
  </si>
  <si>
    <t xml:space="preserve">        Total Gross Function Cost</t>
  </si>
  <si>
    <t xml:space="preserve">    Total Expense Less Write Downs/Risk/Bad Debts</t>
  </si>
  <si>
    <t>Total</t>
  </si>
  <si>
    <t>Non-Labour</t>
  </si>
  <si>
    <t>Prof.Fees &amp; Consultancy</t>
  </si>
  <si>
    <t>Outsourcing</t>
  </si>
  <si>
    <t>Utilities+Consumables</t>
  </si>
  <si>
    <t>Maintenance</t>
  </si>
  <si>
    <t>Other</t>
  </si>
  <si>
    <t>Year 2022</t>
  </si>
  <si>
    <t>FCST3</t>
  </si>
  <si>
    <t>ToT</t>
  </si>
  <si>
    <t xml:space="preserve">    Inter and Intra Company</t>
  </si>
  <si>
    <t>Salaried</t>
  </si>
  <si>
    <t>Cost element name</t>
  </si>
  <si>
    <t>Name of offsetting account</t>
  </si>
  <si>
    <t>Purchase order text</t>
  </si>
  <si>
    <t>Function</t>
  </si>
  <si>
    <t>BU</t>
  </si>
  <si>
    <t>GL</t>
  </si>
  <si>
    <t>GL.ACC</t>
  </si>
  <si>
    <t>GCS_Acc_Top</t>
  </si>
  <si>
    <t>GCS_Acc_Base</t>
  </si>
  <si>
    <t>DocTypDesc</t>
  </si>
  <si>
    <t>N1</t>
  </si>
  <si>
    <t>USD</t>
  </si>
  <si>
    <t>Product Engineering &amp; Platform</t>
  </si>
  <si>
    <t>PT_PROD_ENG</t>
  </si>
  <si>
    <t>GL500</t>
  </si>
  <si>
    <t>D7000 - Internal Recharge</t>
  </si>
  <si>
    <t>AC7200 - Other Recharge</t>
  </si>
  <si>
    <t>Vendor Invoice</t>
  </si>
  <si>
    <t>WAGE, SAL&amp;ACCES WC</t>
  </si>
  <si>
    <t>S7</t>
  </si>
  <si>
    <t>DUE TO PERSONNEL-COMPENSATION</t>
  </si>
  <si>
    <t>GL500.57100003</t>
  </si>
  <si>
    <t>D5701 - Wages &amp; Other</t>
  </si>
  <si>
    <t>AC5710 - Wages Salaries &amp; Benefits</t>
  </si>
  <si>
    <t>Mgl Acl Auto Reverse</t>
  </si>
  <si>
    <t>RECOVERIES OF COSTS-</t>
  </si>
  <si>
    <t>CURR.TRADE REC. - SUBSIDIARIES - ACCRUAL (AR)</t>
  </si>
  <si>
    <t>GL500.45900087</t>
  </si>
  <si>
    <t>DUE TO PERSONNEL - TRANSIT ACCOUNT</t>
  </si>
  <si>
    <t>CONTR TO GOV FICA WC</t>
  </si>
  <si>
    <t>GL500.57300202</t>
  </si>
  <si>
    <t>CONTR TO GVMT UN WC</t>
  </si>
  <si>
    <t>GL500.57300207</t>
  </si>
  <si>
    <t>CONTR TO GVMT LOC WC</t>
  </si>
  <si>
    <t>GL500.57300212</t>
  </si>
  <si>
    <t>DEF CONTR MATCH WC</t>
  </si>
  <si>
    <t>GL500.57310028</t>
  </si>
  <si>
    <t>ACCRL TO HLTH BEN WC</t>
  </si>
  <si>
    <t>GL500.57800077</t>
  </si>
  <si>
    <t>ACCRL TO LT DISAB WC</t>
  </si>
  <si>
    <t>GL500.57800078</t>
  </si>
  <si>
    <t>SA</t>
  </si>
  <si>
    <t>OTHER CURR.RECEIV.-THIRD PART-INV.TO BE ISSUED(GL)</t>
  </si>
  <si>
    <t>GL journal entry</t>
  </si>
  <si>
    <t>OTHER EMPLOYEE PROV- HEALTH BENEFIT - EMPLOYER</t>
  </si>
  <si>
    <t>Document Number</t>
  </si>
  <si>
    <t>UP000075</t>
  </si>
  <si>
    <t xml:space="preserve">            Insurance Premiums</t>
  </si>
  <si>
    <t>Employee Related</t>
  </si>
  <si>
    <t>Employee Training</t>
  </si>
  <si>
    <t>Insurance Premiums</t>
  </si>
  <si>
    <t>Travel Entertainment &amp; Meetings</t>
  </si>
  <si>
    <t>Labor</t>
  </si>
  <si>
    <t>45900087</t>
  </si>
  <si>
    <t>4</t>
  </si>
  <si>
    <t>57100003</t>
  </si>
  <si>
    <t>57300202</t>
  </si>
  <si>
    <t>57300207</t>
  </si>
  <si>
    <t>57300212</t>
  </si>
  <si>
    <t>57310028</t>
  </si>
  <si>
    <t>57800077</t>
  </si>
  <si>
    <t>57800078</t>
  </si>
  <si>
    <t>Ref Document Number</t>
  </si>
  <si>
    <t>ITSSCHED03</t>
  </si>
  <si>
    <t>F10794E</t>
  </si>
  <si>
    <t>F06385E</t>
  </si>
  <si>
    <t>GL500.53700018</t>
  </si>
  <si>
    <t>D5370 - Data Center Services</t>
  </si>
  <si>
    <t>Available Funds per Forecast  MTD</t>
  </si>
  <si>
    <t>Cost Center</t>
  </si>
  <si>
    <t>Cost Element</t>
  </si>
  <si>
    <t>Document type</t>
  </si>
  <si>
    <t>Period</t>
  </si>
  <si>
    <t>Purchasing Document</t>
  </si>
  <si>
    <t>Value Type</t>
  </si>
  <si>
    <t>Document Date</t>
  </si>
  <si>
    <t>Posting Date</t>
  </si>
  <si>
    <t>Object Currency</t>
  </si>
  <si>
    <t>Val.in rep.cur.</t>
  </si>
  <si>
    <t>User Name</t>
  </si>
  <si>
    <t>TG</t>
  </si>
  <si>
    <t>GL500.56300001</t>
  </si>
  <si>
    <t>D5420 - Travel Entertainment &amp; Meetings</t>
  </si>
  <si>
    <t>AC5630 - Entertaining</t>
  </si>
  <si>
    <t>GL journal entry Aut</t>
  </si>
  <si>
    <t xml:space="preserve">            Data Center Services</t>
  </si>
  <si>
    <t>WE</t>
  </si>
  <si>
    <t>1</t>
  </si>
  <si>
    <t>GL500.54800001</t>
  </si>
  <si>
    <t>D5484 - Employee Training</t>
  </si>
  <si>
    <t>Stock Goods Receipt</t>
  </si>
  <si>
    <t>GL500.51400005</t>
  </si>
  <si>
    <t>D5100 - Utilities Consumables &amp; Materials</t>
  </si>
  <si>
    <t>AC5140 - Consumables &amp; Office Supplies</t>
  </si>
  <si>
    <t>GL500.51400023</t>
  </si>
  <si>
    <t>GL500.53700031</t>
  </si>
  <si>
    <t>D5310 - Maintenance</t>
  </si>
  <si>
    <t>54200000</t>
  </si>
  <si>
    <t>TRAVEL EXPENSES</t>
  </si>
  <si>
    <t>GL500.54200000</t>
  </si>
  <si>
    <t>AC5420 - Employee Travel &amp; Related Costs</t>
  </si>
  <si>
    <t>GL500.54200013</t>
  </si>
  <si>
    <t>100000000</t>
  </si>
  <si>
    <t>N2</t>
  </si>
  <si>
    <t>GL500.55300004</t>
  </si>
  <si>
    <t>AC5145 - Technology Purchases</t>
  </si>
  <si>
    <t>Vendor Debit note</t>
  </si>
  <si>
    <t>GL500.51400020</t>
  </si>
  <si>
    <t>GL500.54300005</t>
  </si>
  <si>
    <t>D5430 - Insurance Premiums</t>
  </si>
  <si>
    <t>GL500.57900207</t>
  </si>
  <si>
    <t>D5389 - Employee Related</t>
  </si>
  <si>
    <t>AC5481 - Employee Welfare</t>
  </si>
  <si>
    <t>F16420E</t>
  </si>
  <si>
    <t>UP000070</t>
  </si>
  <si>
    <t>R&amp;D MANAGEMENT &amp; ADMINISTRATION</t>
  </si>
  <si>
    <t>UP000071</t>
  </si>
  <si>
    <t>INTEGRATION</t>
  </si>
  <si>
    <t>GL500.1200030</t>
  </si>
  <si>
    <t>INDUSTRIAL EQUIPMENT</t>
  </si>
  <si>
    <t>UP000072</t>
  </si>
  <si>
    <t>APPLICATION</t>
  </si>
  <si>
    <t>GL500.1500000</t>
  </si>
  <si>
    <t>UP000073</t>
  </si>
  <si>
    <t>HOMOLOGATION-CERTIFICATION</t>
  </si>
  <si>
    <t>GL500.1650020</t>
  </si>
  <si>
    <t>UP000074</t>
  </si>
  <si>
    <t>IM &amp; DEVELOPMENT - NON-CAPTIVE</t>
  </si>
  <si>
    <t>GL500.45900085</t>
  </si>
  <si>
    <t>DEVELOPMENT TESTING</t>
  </si>
  <si>
    <t>UP000076</t>
  </si>
  <si>
    <t>DRIVELINE TEAM</t>
  </si>
  <si>
    <t>GL500.51400001</t>
  </si>
  <si>
    <t>UP000078</t>
  </si>
  <si>
    <t>FACILITIES AND DURABILITY TESTING</t>
  </si>
  <si>
    <t>UP000079</t>
  </si>
  <si>
    <t>PD OUTSOURCED ENG AND FEES</t>
  </si>
  <si>
    <t>GL500.51400006</t>
  </si>
  <si>
    <t>UP000097</t>
  </si>
  <si>
    <t xml:space="preserve"> Var Comp - CBP PTW N </t>
  </si>
  <si>
    <t>GL500.51400007</t>
  </si>
  <si>
    <t>GL500.51400011</t>
  </si>
  <si>
    <t>GL500.51400016</t>
  </si>
  <si>
    <t>GL500.51400019</t>
  </si>
  <si>
    <t>KD</t>
  </si>
  <si>
    <t>Inv. VAT zero rating</t>
  </si>
  <si>
    <t>GL500.51400026</t>
  </si>
  <si>
    <t>GL500.51900016</t>
  </si>
  <si>
    <t>KS</t>
  </si>
  <si>
    <t>Ven.VAT zero rat. DN</t>
  </si>
  <si>
    <t>GL500.51900030</t>
  </si>
  <si>
    <t>AF</t>
  </si>
  <si>
    <t>FixAssetDepreciation</t>
  </si>
  <si>
    <t>GL500.51900031</t>
  </si>
  <si>
    <t>SQ</t>
  </si>
  <si>
    <t>Manag.Settlement PS</t>
  </si>
  <si>
    <t>GL500.53100300</t>
  </si>
  <si>
    <t>Purchase Orders</t>
  </si>
  <si>
    <t>GL500.53100301</t>
  </si>
  <si>
    <t>G/L Account Line Item Display</t>
  </si>
  <si>
    <t>GL500.53100302</t>
  </si>
  <si>
    <t>Seek Doc #</t>
  </si>
  <si>
    <t>GL500.53100303</t>
  </si>
  <si>
    <t>Display Document Line Item</t>
  </si>
  <si>
    <t>GL500.53100304</t>
  </si>
  <si>
    <t>CC_Descr</t>
  </si>
  <si>
    <t>GL500.53700041</t>
  </si>
  <si>
    <t>S5383 - Professional Fees &amp; Consultancy Total</t>
  </si>
  <si>
    <t>D5383 - Professional Fees &amp; Consultancy</t>
  </si>
  <si>
    <t>Function Resp.</t>
  </si>
  <si>
    <t>GL500.53800000</t>
  </si>
  <si>
    <t>Pierpaolo Biffali</t>
  </si>
  <si>
    <t>GL500.53800009</t>
  </si>
  <si>
    <t>LE</t>
  </si>
  <si>
    <t>GL500.53800024</t>
  </si>
  <si>
    <t>D5387 - Agency</t>
  </si>
  <si>
    <t>442303</t>
  </si>
  <si>
    <t>GL500.53800035</t>
  </si>
  <si>
    <t>GL500.53800038</t>
  </si>
  <si>
    <t>D5384 - Outsourcing &amp; Other Services</t>
  </si>
  <si>
    <t>AC5490 - Other Services</t>
  </si>
  <si>
    <t>GL500.53800053</t>
  </si>
  <si>
    <t>GL500.53800058</t>
  </si>
  <si>
    <t>GL500.53900000</t>
  </si>
  <si>
    <t>S5390 - Advertising &amp; Promotion Total</t>
  </si>
  <si>
    <t>D5390 - Advertising &amp; Promotion</t>
  </si>
  <si>
    <t>GL500.53900001</t>
  </si>
  <si>
    <t>GL500.53900029</t>
  </si>
  <si>
    <t>GL500.54150001</t>
  </si>
  <si>
    <t xml:space="preserve">            Agency</t>
  </si>
  <si>
    <t>GL500.54200006</t>
  </si>
  <si>
    <t>GL500.54300000</t>
  </si>
  <si>
    <t>GL500.54400010</t>
  </si>
  <si>
    <t>D5440 - Rentals &amp; Lease</t>
  </si>
  <si>
    <t>GL500.54400019</t>
  </si>
  <si>
    <t>GL500.54400054</t>
  </si>
  <si>
    <t>GL500.54550010</t>
  </si>
  <si>
    <t>GL500.54600002</t>
  </si>
  <si>
    <t xml:space="preserve">            Rentals &amp; Lease</t>
  </si>
  <si>
    <t>GL500.54600003</t>
  </si>
  <si>
    <t>D5600 - Other Operating Expenses</t>
  </si>
  <si>
    <t>GL500.54600013</t>
  </si>
  <si>
    <t>D6500 - Total Depreciation &amp; Amortization Net</t>
  </si>
  <si>
    <t xml:space="preserve">            Total Depreciation &amp; Amortization Net</t>
  </si>
  <si>
    <t>GL500.54700000</t>
  </si>
  <si>
    <t>AC5470 - Trademarks Patents &amp; Licenses</t>
  </si>
  <si>
    <t xml:space="preserve">            Advertising &amp; Promotion</t>
  </si>
  <si>
    <t>GL500.51900021</t>
  </si>
  <si>
    <t>GL500.54800000</t>
  </si>
  <si>
    <t>GL500.54800003</t>
  </si>
  <si>
    <t>GL500.54810004</t>
  </si>
  <si>
    <t>GL500.54810013</t>
  </si>
  <si>
    <t>GL500.54810023</t>
  </si>
  <si>
    <t>GL500.54900000</t>
  </si>
  <si>
    <t>GL500.54900010</t>
  </si>
  <si>
    <t>GL500.54900013</t>
  </si>
  <si>
    <t>GL500.55300002</t>
  </si>
  <si>
    <t>GL500.56200082</t>
  </si>
  <si>
    <t>AC5620 - Indirect Taxes</t>
  </si>
  <si>
    <t>GL500.56700003</t>
  </si>
  <si>
    <t>AC5670 - Memberships Subscriptions &amp; Pubs</t>
  </si>
  <si>
    <t>GL500.56700010</t>
  </si>
  <si>
    <t>GL500.56800001</t>
  </si>
  <si>
    <t>GL500.56900075</t>
  </si>
  <si>
    <t>AC5690 - Other Operating Expenses</t>
  </si>
  <si>
    <t>GL500.57100322</t>
  </si>
  <si>
    <t>GL500.57310023</t>
  </si>
  <si>
    <t>GL500.57800062</t>
  </si>
  <si>
    <t>GL500.57900000</t>
  </si>
  <si>
    <t>GL500.57900802</t>
  </si>
  <si>
    <t>AC5480 - Recruitment &amp; In/Outbound</t>
  </si>
  <si>
    <t>GL500.60800030</t>
  </si>
  <si>
    <t>AC6100 - Depr Tangible Fixed Assets</t>
  </si>
  <si>
    <t>GL500.61200010</t>
  </si>
  <si>
    <t>GL500.61200030</t>
  </si>
  <si>
    <t>GL500.61300000</t>
  </si>
  <si>
    <t>GL500.61500000</t>
  </si>
  <si>
    <t>GL500.61600000</t>
  </si>
  <si>
    <t>GL500.61650020</t>
  </si>
  <si>
    <t>GL500.87200001</t>
  </si>
  <si>
    <t>AC7100 - Logistics PAD Reclass</t>
  </si>
  <si>
    <t>Budget VS Actual MTD</t>
  </si>
  <si>
    <t>Total Cost 2022 YTD</t>
  </si>
  <si>
    <t>Cost 2022 MTD</t>
  </si>
  <si>
    <t>HeadCount</t>
  </si>
  <si>
    <t>Date</t>
  </si>
  <si>
    <t>% of Budget Utilize per CC</t>
  </si>
  <si>
    <t>Budget/Actual per Year Comparison (in USD/000)</t>
  </si>
  <si>
    <t>Cost Center-&gt;</t>
  </si>
  <si>
    <t>Current Month-&gt;</t>
  </si>
  <si>
    <t>Current Year-&gt;</t>
  </si>
  <si>
    <t>Variance by Forecast per CC (in USD/000)</t>
  </si>
  <si>
    <t>Budget Achievement per CC</t>
  </si>
  <si>
    <t>Non-Labor</t>
  </si>
  <si>
    <t xml:space="preserve">Total Gross Function Cost </t>
  </si>
  <si>
    <t xml:space="preserve">Budget </t>
  </si>
  <si>
    <t>Actual</t>
  </si>
  <si>
    <t xml:space="preserve">Var. Abs. </t>
  </si>
  <si>
    <t>Var. %</t>
  </si>
  <si>
    <t xml:space="preserve">            PC &amp; Workstation Support</t>
  </si>
  <si>
    <t xml:space="preserve">            Depreciation &amp; Amortization Net</t>
  </si>
  <si>
    <t xml:space="preserve">            Voice &amp; Data Communication</t>
  </si>
  <si>
    <t>Available Funds per Forecast</t>
  </si>
  <si>
    <t>Available Funds per Original Budget</t>
  </si>
  <si>
    <t>Note</t>
  </si>
  <si>
    <t>Year 2023</t>
  </si>
  <si>
    <t>100000016</t>
  </si>
  <si>
    <t>100000012</t>
  </si>
  <si>
    <t>100000022</t>
  </si>
  <si>
    <t>CURR TRADE PAY.- THIRD PARTIES - ACCRUALS (GL)</t>
  </si>
  <si>
    <t>CC75</t>
  </si>
  <si>
    <t>Over Budget</t>
  </si>
  <si>
    <t>Year 2024</t>
  </si>
  <si>
    <t>2024 February Actual vs Budget - Year to date - Natures View</t>
  </si>
  <si>
    <t>Tot</t>
  </si>
  <si>
    <t>51400001</t>
  </si>
  <si>
    <t>PURCHASES OF CONSUMA</t>
  </si>
  <si>
    <t>CURR.TRADE PAY.- TH.PARTS.- INV.TO BE REC.-D.N.</t>
  </si>
  <si>
    <t>2</t>
  </si>
  <si>
    <t>4503850453</t>
  </si>
  <si>
    <t>Gas Bottles for Fargo, Q# 01122024MS</t>
  </si>
  <si>
    <t>US072</t>
  </si>
  <si>
    <t>189714071</t>
  </si>
  <si>
    <t>5042515567</t>
  </si>
  <si>
    <t>51900030</t>
  </si>
  <si>
    <t>PURCH OTHER MAT SUPP</t>
  </si>
  <si>
    <t>4503292900</t>
  </si>
  <si>
    <t>TSTDLTS Fuel Sample Test</t>
  </si>
  <si>
    <t>189528295</t>
  </si>
  <si>
    <t>5042456464</t>
  </si>
  <si>
    <t>53800009</t>
  </si>
  <si>
    <t>ENGINEERING SERVICES</t>
  </si>
  <si>
    <t>4503832556</t>
  </si>
  <si>
    <t>PEMS Testing of 1 Vehicle</t>
  </si>
  <si>
    <t>189691264</t>
  </si>
  <si>
    <t>5042499206</t>
  </si>
  <si>
    <t>4503853378</t>
  </si>
  <si>
    <t>Continuation of PEMS testing</t>
  </si>
  <si>
    <t>189691268</t>
  </si>
  <si>
    <t>5042499207</t>
  </si>
  <si>
    <t>54150001</t>
  </si>
  <si>
    <t>OTH NONSLS TRANSPORT</t>
  </si>
  <si>
    <t>4503853402</t>
  </si>
  <si>
    <t>Shipping of Materials, invoice 470_23</t>
  </si>
  <si>
    <t>189261757</t>
  </si>
  <si>
    <t>5042370416</t>
  </si>
  <si>
    <t>189261763</t>
  </si>
  <si>
    <t>5042370417</t>
  </si>
  <si>
    <t>189261748</t>
  </si>
  <si>
    <t>5042370415</t>
  </si>
  <si>
    <t>54550010</t>
  </si>
  <si>
    <t>FUEL</t>
  </si>
  <si>
    <t>4503820455</t>
  </si>
  <si>
    <t>Q:23867, 106 gal ETS CR 40 CN Diesel</t>
  </si>
  <si>
    <t>189888082</t>
  </si>
  <si>
    <t>5042611057</t>
  </si>
  <si>
    <t>4503827989</t>
  </si>
  <si>
    <t>Q:23867a, 159 gal ETS CR 40 CN Diesel</t>
  </si>
  <si>
    <t>189888084</t>
  </si>
  <si>
    <t>5042611058</t>
  </si>
  <si>
    <t>4503311540</t>
  </si>
  <si>
    <t>Linde 2023</t>
  </si>
  <si>
    <t>188835972</t>
  </si>
  <si>
    <t>5042174052</t>
  </si>
  <si>
    <t>188977325</t>
  </si>
  <si>
    <t>5042245777</t>
  </si>
  <si>
    <t>189324208</t>
  </si>
  <si>
    <t>5042394948</t>
  </si>
  <si>
    <t>189714073</t>
  </si>
  <si>
    <t>5042515568</t>
  </si>
  <si>
    <t>189800789</t>
  </si>
  <si>
    <t>5042560349</t>
  </si>
  <si>
    <t>51400005</t>
  </si>
  <si>
    <t>PURCHASES OF SAFETY</t>
  </si>
  <si>
    <t>4503384731</t>
  </si>
  <si>
    <t>Aramark 2023</t>
  </si>
  <si>
    <t>188835987</t>
  </si>
  <si>
    <t>5042174058</t>
  </si>
  <si>
    <t>188835988</t>
  </si>
  <si>
    <t>5042174059</t>
  </si>
  <si>
    <t>188835989</t>
  </si>
  <si>
    <t>5042174070</t>
  </si>
  <si>
    <t>188835990</t>
  </si>
  <si>
    <t>5042174071</t>
  </si>
  <si>
    <t>188835992</t>
  </si>
  <si>
    <t>5042174072</t>
  </si>
  <si>
    <t>189512951</t>
  </si>
  <si>
    <t>5042455085</t>
  </si>
  <si>
    <t>189512952</t>
  </si>
  <si>
    <t>5042455086</t>
  </si>
  <si>
    <t>189512954</t>
  </si>
  <si>
    <t>5042455088</t>
  </si>
  <si>
    <t>189512955</t>
  </si>
  <si>
    <t>5042455089</t>
  </si>
  <si>
    <t>53100301</t>
  </si>
  <si>
    <t>MAINT &amp; REPAIR MACH</t>
  </si>
  <si>
    <t>4503322977</t>
  </si>
  <si>
    <t>2022 Equipment PM Services</t>
  </si>
  <si>
    <t>189714078</t>
  </si>
  <si>
    <t>5042516110</t>
  </si>
  <si>
    <t>51900016</t>
  </si>
  <si>
    <t>PROJECT MATERIAL PRO</t>
  </si>
  <si>
    <t>4503807143</t>
  </si>
  <si>
    <t>6 Pad Heater Herness for Nikola</t>
  </si>
  <si>
    <t>188846896</t>
  </si>
  <si>
    <t>5042178905</t>
  </si>
  <si>
    <t>53100300</t>
  </si>
  <si>
    <t>MAINT &amp; REPAIR BUILD</t>
  </si>
  <si>
    <t>4503793233</t>
  </si>
  <si>
    <t>AEI BrushHill Supplement</t>
  </si>
  <si>
    <t>V14828B</t>
  </si>
  <si>
    <t>190250093</t>
  </si>
  <si>
    <t>5042758699</t>
  </si>
  <si>
    <t>NRE hours - Eng. charge</t>
  </si>
  <si>
    <t>188858246</t>
  </si>
  <si>
    <t>5042181550</t>
  </si>
  <si>
    <t>4503276003</t>
  </si>
  <si>
    <t>ControlTec Data Logger Lease (2)</t>
  </si>
  <si>
    <t>F85031B</t>
  </si>
  <si>
    <t>189247441</t>
  </si>
  <si>
    <t>5042366567</t>
  </si>
  <si>
    <t>4503446412</t>
  </si>
  <si>
    <t>F5 SCRt DAAAC Investigation</t>
  </si>
  <si>
    <t>189928670</t>
  </si>
  <si>
    <t>5042628734</t>
  </si>
  <si>
    <t>4503446411</t>
  </si>
  <si>
    <t>F5 DOC-SCR DAAAC Investigation</t>
  </si>
  <si>
    <t>189928682</t>
  </si>
  <si>
    <t>5042628736</t>
  </si>
  <si>
    <t>190021893</t>
  </si>
  <si>
    <t>5042674969</t>
  </si>
  <si>
    <t>4503832514</t>
  </si>
  <si>
    <t>F5 SCRt DAAAC Variation</t>
  </si>
  <si>
    <t>190144076</t>
  </si>
  <si>
    <t>5042732899</t>
  </si>
  <si>
    <t>54550001</t>
  </si>
  <si>
    <t>ELECTRICITY</t>
  </si>
  <si>
    <t>CASH IN BANK - OTHER</t>
  </si>
  <si>
    <t>BDC_FI_IFCE</t>
  </si>
  <si>
    <t>189167993</t>
  </si>
  <si>
    <t>300000016</t>
  </si>
  <si>
    <t>RECOVERIES OF COSTS- IC</t>
  </si>
  <si>
    <t>188977907</t>
  </si>
  <si>
    <t>189809827</t>
  </si>
  <si>
    <t>100000025</t>
  </si>
  <si>
    <t>53800000</t>
  </si>
  <si>
    <t>PROFESSIONAL SERVICE</t>
  </si>
  <si>
    <t>CURR TRADE PAY.- THIRD PARTIES - ACCRUALS (AP)</t>
  </si>
  <si>
    <t>190476048</t>
  </si>
  <si>
    <t>100000043</t>
  </si>
  <si>
    <t>53800058</t>
  </si>
  <si>
    <t>SERVICES - TRAVEL AG</t>
  </si>
  <si>
    <t>54200013</t>
  </si>
  <si>
    <t>TRAVEL EXPENSES - RE</t>
  </si>
  <si>
    <t>54300000</t>
  </si>
  <si>
    <t>INSURANCE</t>
  </si>
  <si>
    <t>PREPAID COMMERCIAL EXPENSES - INSURANCE</t>
  </si>
  <si>
    <t>F47691C</t>
  </si>
  <si>
    <t>189496070</t>
  </si>
  <si>
    <t>190095769</t>
  </si>
  <si>
    <t>100000032</t>
  </si>
  <si>
    <t>54400010</t>
  </si>
  <si>
    <t>RENTAL BUILDINGS</t>
  </si>
  <si>
    <t>RESTRUCTURING PROV.-EMPLOYEE TERMINATION BENEFITS</t>
  </si>
  <si>
    <t>189634225</t>
  </si>
  <si>
    <t>100000018</t>
  </si>
  <si>
    <t>190478874</t>
  </si>
  <si>
    <t>100000044</t>
  </si>
  <si>
    <t>56300001</t>
  </si>
  <si>
    <t>REPRESE EXP PART DED</t>
  </si>
  <si>
    <t>189125492</t>
  </si>
  <si>
    <t>100000001</t>
  </si>
  <si>
    <t>189338758</t>
  </si>
  <si>
    <t>100000009</t>
  </si>
  <si>
    <t>189896042</t>
  </si>
  <si>
    <t>100000029</t>
  </si>
  <si>
    <t>190459169</t>
  </si>
  <si>
    <t>100000040</t>
  </si>
  <si>
    <t>OTHER OPERATING EXPENSES</t>
  </si>
  <si>
    <t>189734850</t>
  </si>
  <si>
    <t>190484791</t>
  </si>
  <si>
    <t>100000045</t>
  </si>
  <si>
    <t>EX GRATIA PAYM.TO EMPS-TUITION REIM-OFFICE WORK</t>
  </si>
  <si>
    <t>CONTRIBUTION TO GVMT-LOCL UNEMPL INS OFFICE WORK.</t>
  </si>
  <si>
    <t>OTHER EMPLOYEE PROV- HEALTH BENEFIT - EMPLOYEE</t>
  </si>
  <si>
    <t>189578313</t>
  </si>
  <si>
    <t>100000015</t>
  </si>
  <si>
    <t>189637659</t>
  </si>
  <si>
    <t>100000017</t>
  </si>
  <si>
    <t>190413426</t>
  </si>
  <si>
    <t>100000037</t>
  </si>
  <si>
    <t>87200001</t>
  </si>
  <si>
    <t>REALLOCATION EXPENSE</t>
  </si>
  <si>
    <t>ACCRUAL TO PLB PROVISION</t>
  </si>
  <si>
    <t>189496071</t>
  </si>
  <si>
    <t>100000013</t>
  </si>
  <si>
    <t>OTHER EMPLOYEE PROVISION-PLB</t>
  </si>
  <si>
    <t>190095770</t>
  </si>
  <si>
    <t>100000033</t>
  </si>
  <si>
    <t>189622567</t>
  </si>
  <si>
    <t>51400023</t>
  </si>
  <si>
    <t>PURCHASE OF FUEL FOR</t>
  </si>
  <si>
    <t>51400026</t>
  </si>
  <si>
    <t>PURCHASE OF TOOLS</t>
  </si>
  <si>
    <t>54810023</t>
  </si>
  <si>
    <t>EMPLEE WELF TUIT WC</t>
  </si>
  <si>
    <t>WAGES, SALARIES AND ACCESSORIES- OFFICE WORKERS</t>
  </si>
  <si>
    <t>54800003</t>
  </si>
  <si>
    <t>ATTEND SEMINAR/CONVE</t>
  </si>
  <si>
    <t>54900000</t>
  </si>
  <si>
    <t>OTHER SERVICES</t>
  </si>
  <si>
    <t>190490357</t>
  </si>
  <si>
    <t>100000046</t>
  </si>
  <si>
    <t>54600003</t>
  </si>
  <si>
    <t>POSTAL SERVICES</t>
  </si>
  <si>
    <t>61200030</t>
  </si>
  <si>
    <t>DEPRECIATION - IMPRO</t>
  </si>
  <si>
    <t>61300000</t>
  </si>
  <si>
    <t>DEPRECIATION - PLANT</t>
  </si>
  <si>
    <t>61500000</t>
  </si>
  <si>
    <t>DEPRECIATION - EQUIP</t>
  </si>
  <si>
    <t>61650020</t>
  </si>
  <si>
    <t>DEPRECIATION - COMPU</t>
  </si>
  <si>
    <t>45900085</t>
  </si>
  <si>
    <t>COST RECOVERIES-R&amp;D</t>
  </si>
  <si>
    <t>CURR.TRADE REC.- THIRD PARTIES (GL)</t>
  </si>
  <si>
    <t>189640387</t>
  </si>
  <si>
    <t>700000031</t>
  </si>
  <si>
    <t>189213883</t>
  </si>
  <si>
    <t>700000003</t>
  </si>
  <si>
    <t>190480629</t>
  </si>
  <si>
    <t>700000074</t>
  </si>
  <si>
    <t>189857975</t>
  </si>
  <si>
    <t>700000052</t>
  </si>
  <si>
    <t>189213891</t>
  </si>
  <si>
    <t>700000009</t>
  </si>
  <si>
    <t>189644862</t>
  </si>
  <si>
    <t>700000034</t>
  </si>
  <si>
    <t>189857978</t>
  </si>
  <si>
    <t>700000055</t>
  </si>
  <si>
    <t>190480476</t>
  </si>
  <si>
    <t>700000075</t>
  </si>
  <si>
    <t>190478110</t>
  </si>
  <si>
    <t>700000070</t>
  </si>
  <si>
    <t>189213888</t>
  </si>
  <si>
    <t>700000007</t>
  </si>
  <si>
    <t>189638112</t>
  </si>
  <si>
    <t>700000029</t>
  </si>
  <si>
    <t>189857973</t>
  </si>
  <si>
    <t>700000050</t>
  </si>
  <si>
    <t>CURR.TRADE PAY.- NON CONSOLID.AFFIL.- ACCRUALS(GL)</t>
  </si>
  <si>
    <t>189213884</t>
  </si>
  <si>
    <t>700000004</t>
  </si>
  <si>
    <t>189640813</t>
  </si>
  <si>
    <t>700000032</t>
  </si>
  <si>
    <t>189857976</t>
  </si>
  <si>
    <t>700000053</t>
  </si>
  <si>
    <t>190477916</t>
  </si>
  <si>
    <t>700000072</t>
  </si>
  <si>
    <t>189213880</t>
  </si>
  <si>
    <t>700000001</t>
  </si>
  <si>
    <t>189570290</t>
  </si>
  <si>
    <t>700000026</t>
  </si>
  <si>
    <t>189857970</t>
  </si>
  <si>
    <t>700000047</t>
  </si>
  <si>
    <t>190459171</t>
  </si>
  <si>
    <t>700000069</t>
  </si>
  <si>
    <t>189213882</t>
  </si>
  <si>
    <t>700000002</t>
  </si>
  <si>
    <t>51900031</t>
  </si>
  <si>
    <t>PURCH OF OFF SUPPLY</t>
  </si>
  <si>
    <t>7521 BRUSH HILL LLC</t>
  </si>
  <si>
    <t>189257153</t>
  </si>
  <si>
    <t>7200000003</t>
  </si>
  <si>
    <t>53800024</t>
  </si>
  <si>
    <t>SERVICES AD INTERIM</t>
  </si>
  <si>
    <t>GUIDANT GLOBAL, INC.</t>
  </si>
  <si>
    <t>188978088</t>
  </si>
  <si>
    <t>7100000080</t>
  </si>
  <si>
    <t>189157959</t>
  </si>
  <si>
    <t>7100000167</t>
  </si>
  <si>
    <t>189157670</t>
  </si>
  <si>
    <t>7100000169</t>
  </si>
  <si>
    <t>189360738</t>
  </si>
  <si>
    <t>7100000240</t>
  </si>
  <si>
    <t>189629797</t>
  </si>
  <si>
    <t>7100000254</t>
  </si>
  <si>
    <t>189810562</t>
  </si>
  <si>
    <t>7100000265</t>
  </si>
  <si>
    <t>189888234</t>
  </si>
  <si>
    <t>7100000282</t>
  </si>
  <si>
    <t>190056741</t>
  </si>
  <si>
    <t>7100000306</t>
  </si>
  <si>
    <t>190322529</t>
  </si>
  <si>
    <t>7100000357</t>
  </si>
  <si>
    <t>53800035</t>
  </si>
  <si>
    <t>SERVICES LEGAL</t>
  </si>
  <si>
    <t>QUARLES &amp; BRADY LLP</t>
  </si>
  <si>
    <t>188850275</t>
  </si>
  <si>
    <t>7100000017</t>
  </si>
  <si>
    <t>188850277</t>
  </si>
  <si>
    <t>7100000019</t>
  </si>
  <si>
    <t>190416728</t>
  </si>
  <si>
    <t>7100000362</t>
  </si>
  <si>
    <t>REGUS CORPORATION</t>
  </si>
  <si>
    <t>189009495</t>
  </si>
  <si>
    <t>7100000083</t>
  </si>
  <si>
    <t>189013406</t>
  </si>
  <si>
    <t>7100000088</t>
  </si>
  <si>
    <t>189161286</t>
  </si>
  <si>
    <t>7100000170</t>
  </si>
  <si>
    <t>189622976</t>
  </si>
  <si>
    <t>7100000249</t>
  </si>
  <si>
    <t>189890845</t>
  </si>
  <si>
    <t>7100000283</t>
  </si>
  <si>
    <t>54400054</t>
  </si>
  <si>
    <t>RENTAL TRANSPORTATIO</t>
  </si>
  <si>
    <t>HOLMAN FLEET LEASING LLC</t>
  </si>
  <si>
    <t>188978853</t>
  </si>
  <si>
    <t>7100000079</t>
  </si>
  <si>
    <t>189890847</t>
  </si>
  <si>
    <t>7100000284</t>
  </si>
  <si>
    <t>189255901</t>
  </si>
  <si>
    <t>7100000187</t>
  </si>
  <si>
    <t>TLP 7521 BRUSH HILL LLC</t>
  </si>
  <si>
    <t>189257157</t>
  </si>
  <si>
    <t>7100000190</t>
  </si>
  <si>
    <t>189868231</t>
  </si>
  <si>
    <t>7100000278</t>
  </si>
  <si>
    <t>54600008</t>
  </si>
  <si>
    <t>NETWK&amp;DATA COMM WAN</t>
  </si>
  <si>
    <t>VERIZON WIRELESS</t>
  </si>
  <si>
    <t>189227132</t>
  </si>
  <si>
    <t>7100000184</t>
  </si>
  <si>
    <t>CNH INDUSTRIAL AMERICA LLC</t>
  </si>
  <si>
    <t>F29150A</t>
  </si>
  <si>
    <t>188888198</t>
  </si>
  <si>
    <t>7100000023</t>
  </si>
  <si>
    <t>188888199</t>
  </si>
  <si>
    <t>7100000024</t>
  </si>
  <si>
    <t>AUTOMOTIVE RENTALS INC</t>
  </si>
  <si>
    <t>C22383B</t>
  </si>
  <si>
    <t>189227131</t>
  </si>
  <si>
    <t>7100000183</t>
  </si>
  <si>
    <t>189870101</t>
  </si>
  <si>
    <t>7100000279</t>
  </si>
  <si>
    <t>189870102</t>
  </si>
  <si>
    <t>7100000280</t>
  </si>
  <si>
    <t>189870103</t>
  </si>
  <si>
    <t>7100000281</t>
  </si>
  <si>
    <t>190015545</t>
  </si>
  <si>
    <t>7100000303</t>
  </si>
  <si>
    <t>190015546</t>
  </si>
  <si>
    <t>7100000304</t>
  </si>
  <si>
    <t>CALIFORNIA AIR RESOURCES BOARD</t>
  </si>
  <si>
    <t>188836695</t>
  </si>
  <si>
    <t>7100000000</t>
  </si>
  <si>
    <t>189979365</t>
  </si>
  <si>
    <t>7100000301</t>
  </si>
  <si>
    <t>54600013</t>
  </si>
  <si>
    <t>COURIER CHARGES</t>
  </si>
  <si>
    <t>CENTRAL TRANSPORT INC</t>
  </si>
  <si>
    <t>ITSCHED03</t>
  </si>
  <si>
    <t>189189572</t>
  </si>
  <si>
    <t>7100000171</t>
  </si>
  <si>
    <t>189887734</t>
  </si>
  <si>
    <t>7100000285</t>
  </si>
  <si>
    <t>189887735</t>
  </si>
  <si>
    <t>7100000286</t>
  </si>
  <si>
    <t>189887736</t>
  </si>
  <si>
    <t>7100000287</t>
  </si>
  <si>
    <t>189887737</t>
  </si>
  <si>
    <t>7100000288</t>
  </si>
  <si>
    <t>190353610</t>
  </si>
  <si>
    <t>7100000358</t>
  </si>
  <si>
    <t>LINDE GAS &amp; EQUIPMENT INC</t>
  </si>
  <si>
    <t>RFCEFLOW</t>
  </si>
  <si>
    <t>189742021</t>
  </si>
  <si>
    <t>5218297220</t>
  </si>
  <si>
    <t>4503455648</t>
  </si>
  <si>
    <t>4DMD TLMC-Q264HDW-BL3</t>
  </si>
  <si>
    <t>F63183C</t>
  </si>
  <si>
    <t>189216489</t>
  </si>
  <si>
    <t>5218219239</t>
  </si>
  <si>
    <t>D.M.D. COMPUTERS S.R.L.</t>
  </si>
  <si>
    <t>99399547</t>
  </si>
  <si>
    <t>ANALYSTS INC</t>
  </si>
  <si>
    <t>F16924E</t>
  </si>
  <si>
    <t>189868754</t>
  </si>
  <si>
    <t>5218130708</t>
  </si>
  <si>
    <t>53100303</t>
  </si>
  <si>
    <t>MAINT &amp; REPAIR OTHER</t>
  </si>
  <si>
    <t>MIDWEST FUEL INJECTION</t>
  </si>
  <si>
    <t>4503822211</t>
  </si>
  <si>
    <t>Fuel Pump Bench Tests</t>
  </si>
  <si>
    <t>188836964</t>
  </si>
  <si>
    <t>5218152225</t>
  </si>
  <si>
    <t>189397287</t>
  </si>
  <si>
    <t>5218253581</t>
  </si>
  <si>
    <t>190411989</t>
  </si>
  <si>
    <t>5218398244</t>
  </si>
  <si>
    <t>188960491</t>
  </si>
  <si>
    <t>5218180385</t>
  </si>
  <si>
    <t>189336245</t>
  </si>
  <si>
    <t>5218241881</t>
  </si>
  <si>
    <t>188985340</t>
  </si>
  <si>
    <t>5218182138</t>
  </si>
  <si>
    <t>189717090</t>
  </si>
  <si>
    <t>5218293828</t>
  </si>
  <si>
    <t>189827527</t>
  </si>
  <si>
    <t>5218311896</t>
  </si>
  <si>
    <t>ARAMARK</t>
  </si>
  <si>
    <t>188836956</t>
  </si>
  <si>
    <t>5218152116</t>
  </si>
  <si>
    <t>188836957</t>
  </si>
  <si>
    <t>5218152118</t>
  </si>
  <si>
    <t>188836958</t>
  </si>
  <si>
    <t>5218152120</t>
  </si>
  <si>
    <t>188836959</t>
  </si>
  <si>
    <t>5218152122</t>
  </si>
  <si>
    <t>189278312</t>
  </si>
  <si>
    <t>5218230892</t>
  </si>
  <si>
    <t>C17855B</t>
  </si>
  <si>
    <t>189357524</t>
  </si>
  <si>
    <t>5218242620</t>
  </si>
  <si>
    <t>189357531</t>
  </si>
  <si>
    <t>5218242658</t>
  </si>
  <si>
    <t>189357533</t>
  </si>
  <si>
    <t>5218242726</t>
  </si>
  <si>
    <t>189357535</t>
  </si>
  <si>
    <t>5218242802</t>
  </si>
  <si>
    <t>189753170</t>
  </si>
  <si>
    <t>5218303596</t>
  </si>
  <si>
    <t>189891862</t>
  </si>
  <si>
    <t>5218322337</t>
  </si>
  <si>
    <t>4503537013</t>
  </si>
  <si>
    <t>McMaster 2023</t>
  </si>
  <si>
    <t>189278305</t>
  </si>
  <si>
    <t>5218230285</t>
  </si>
  <si>
    <t>MCMASTER CARR SUPPLY CO INC</t>
  </si>
  <si>
    <t>4503795443</t>
  </si>
  <si>
    <t>P# 0404681-01, Misc. Abs. Filters</t>
  </si>
  <si>
    <t>189126125</t>
  </si>
  <si>
    <t>5218202275</t>
  </si>
  <si>
    <t>4503420009</t>
  </si>
  <si>
    <t>AVL Interim Blanket</t>
  </si>
  <si>
    <t>F38618C</t>
  </si>
  <si>
    <t>189318861</t>
  </si>
  <si>
    <t>5218235564</t>
  </si>
  <si>
    <t>AVL TEST SYSTEMS INC</t>
  </si>
  <si>
    <t>DIESEL COMPONENTS INC</t>
  </si>
  <si>
    <t>189278306</t>
  </si>
  <si>
    <t>5218230411</t>
  </si>
  <si>
    <t>4502832155</t>
  </si>
  <si>
    <t>DCI Nov21</t>
  </si>
  <si>
    <t>189278308</t>
  </si>
  <si>
    <t>5218230493</t>
  </si>
  <si>
    <t>PHILLIPS TEMRO INC</t>
  </si>
  <si>
    <t>189278918</t>
  </si>
  <si>
    <t>5218230016</t>
  </si>
  <si>
    <t>189370449</t>
  </si>
  <si>
    <t>5218230508</t>
  </si>
  <si>
    <t>61200010</t>
  </si>
  <si>
    <t>(ACCUM.DEPR. OF INDUSTRIAL EQUIPMENT)</t>
  </si>
  <si>
    <t>C05184B</t>
  </si>
  <si>
    <t>189569005</t>
  </si>
  <si>
    <t>190417237</t>
  </si>
  <si>
    <t>3</t>
  </si>
  <si>
    <t>2024 Full Budget VS YTD Actuals MTD February</t>
  </si>
  <si>
    <t>2024 k$</t>
  </si>
  <si>
    <t>BDG24</t>
  </si>
  <si>
    <t>ACT ’24 YTD</t>
  </si>
  <si>
    <t>ACT ’24 FEB MTD</t>
  </si>
  <si>
    <t>BDG24 FEB  MTD</t>
  </si>
  <si>
    <t>442303_UP000075 DEVELOPMENT TESTING</t>
  </si>
  <si>
    <t xml:space="preserve">Employees Left the company.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</si>
</sst>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0.0%"/>
    <numFmt numFmtId="166" formatCode="0_);[Red]\(0\)"/>
    <numFmt numFmtId="167" formatCode="_(&quot;$&quot;* #,##0_);_(&quot;$&quot;* \(#,##0\);_(&quot;$&quot;* &quot;-&quot;??_);_(@_)"/>
    <numFmt numFmtId="168" formatCode="_(* #,##0_);_(* \(#,##0\);_(* &quot;-&quot;??_);_(@_)"/>
  </numFmts>
  <fonts count="6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i/>
      <sz val="12"/>
      <color rgb="FF000000"/>
      <name val="Arial"/>
      <family val="2"/>
    </font>
    <font>
      <i/>
      <sz val="12"/>
      <color theme="0"/>
      <name val="Arial"/>
      <family val="2"/>
    </font>
    <font>
      <b/>
      <sz val="12"/>
      <name val="Arial"/>
      <family val="2"/>
    </font>
    <font>
      <i/>
      <sz val="12"/>
      <color rgb="FF272727"/>
      <name val="Arial"/>
      <family val="2"/>
    </font>
    <font>
      <b/>
      <sz val="11"/>
      <color theme="0"/>
      <name val="Arial"/>
      <family val="2"/>
    </font>
    <font>
      <b/>
      <sz val="12"/>
      <color rgb="FF310000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i/>
      <sz val="11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.5"/>
      <color theme="1"/>
      <name val="Segoe UI"/>
      <family val="2"/>
    </font>
    <font>
      <sz val="11.5"/>
      <color rgb="FFA90000"/>
      <name val="Segoe UI"/>
      <family val="2"/>
    </font>
    <font>
      <sz val="11.5"/>
      <color rgb="FF000000"/>
      <name val="Segoe UI"/>
      <family val="2"/>
    </font>
    <font>
      <b/>
      <sz val="11.5"/>
      <color rgb="FF310000"/>
      <name val="Segoe UI"/>
      <family val="2"/>
    </font>
    <font>
      <b/>
      <sz val="11.5"/>
      <color theme="1"/>
      <name val="Segoe UI"/>
      <family val="2"/>
    </font>
    <font>
      <b/>
      <sz val="11.5"/>
      <color rgb="FF000000"/>
      <name val="Segoe UI"/>
      <family val="2"/>
    </font>
    <font>
      <sz val="11.5"/>
      <color rgb="FF310000"/>
      <name val="Segoe UI"/>
      <family val="2"/>
    </font>
    <font>
      <sz val="11.5"/>
      <color rgb="FF272727"/>
      <name val="Segoe UI"/>
      <family val="2"/>
    </font>
    <font>
      <b/>
      <sz val="11.5"/>
      <color rgb="FFA90000"/>
      <name val="Segoe UI"/>
      <family val="2"/>
    </font>
    <font>
      <sz val="10"/>
      <name val="Arial"/>
      <family val="2"/>
    </font>
    <font>
      <b/>
      <sz val="11.5"/>
      <color indexed="8"/>
      <name val="Segoe UI"/>
      <family val="2"/>
    </font>
    <font>
      <sz val="11"/>
      <color rgb="FF000000"/>
      <name val="Calibri"/>
      <family val="2"/>
    </font>
    <font>
      <b/>
      <sz val="12"/>
      <name val="Calibri"/>
      <family val="2"/>
    </font>
    <font>
      <b/>
      <sz val="12"/>
      <color rgb="FF002060"/>
      <name val="Arial Black"/>
      <family val="2"/>
    </font>
    <font>
      <b/>
      <sz val="18"/>
      <color theme="0"/>
      <name val="Arial Black"/>
      <family val="2"/>
    </font>
    <font>
      <b/>
      <sz val="12"/>
      <color theme="0"/>
      <name val="Arial Black"/>
      <family val="2"/>
    </font>
    <font>
      <b/>
      <sz val="12"/>
      <color rgb="FF002060"/>
      <name val="Calibri"/>
      <family val="2"/>
    </font>
    <font>
      <b/>
      <sz val="12"/>
      <color theme="0"/>
      <name val="Calibri"/>
      <family val="2"/>
    </font>
    <font>
      <b/>
      <i/>
      <sz val="12"/>
      <color theme="0"/>
      <name val="Calibri"/>
      <family val="2"/>
    </font>
    <font>
      <b/>
      <sz val="8"/>
      <color theme="7" tint="0.39997558519241921"/>
      <name val="Segoe UI"/>
      <family val="2"/>
    </font>
    <font>
      <b/>
      <sz val="18"/>
      <color theme="7" tint="0.39997558519241921"/>
      <name val="Calibri"/>
      <family val="2"/>
    </font>
    <font>
      <b/>
      <sz val="12"/>
      <color rgb="FFFF0000"/>
      <name val="Calibri"/>
      <family val="2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sz val="10"/>
      <color rgb="FF310000"/>
      <name val="Segoe UI"/>
      <family val="2"/>
    </font>
    <font>
      <b/>
      <sz val="10"/>
      <color rgb="FF310000"/>
      <name val="Segoe UI"/>
      <family val="2"/>
    </font>
    <font>
      <sz val="10"/>
      <color rgb="FF272727"/>
      <name val="Segoe UI"/>
      <family val="2"/>
    </font>
    <font>
      <b/>
      <sz val="11.5"/>
      <color rgb="FF272727"/>
      <name val="Segoe UI"/>
      <family val="2"/>
    </font>
    <font>
      <sz val="10"/>
      <name val="Arial"/>
      <family val="2"/>
    </font>
    <font>
      <b/>
      <sz val="11.5"/>
      <color rgb="FFC00000"/>
      <name val="Segoe UI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003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4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BFBFBF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ck">
        <color rgb="FFFFFFFF"/>
      </top>
      <bottom/>
      <diagonal/>
    </border>
    <border>
      <left/>
      <right/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/>
      <bottom/>
      <diagonal/>
    </border>
    <border>
      <left/>
      <right/>
      <top style="thin">
        <color theme="4" tint="0.79998168889431442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6" fillId="0" borderId="0"/>
    <xf numFmtId="0" fontId="8" fillId="0" borderId="0"/>
    <xf numFmtId="0" fontId="8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0" fontId="2" fillId="0" borderId="0"/>
    <xf numFmtId="43" fontId="7" fillId="0" borderId="0" applyFont="0" applyFill="0" applyBorder="0" applyAlignment="0" applyProtection="0"/>
    <xf numFmtId="0" fontId="4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4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0" fillId="12" borderId="1" xfId="0" applyFill="1" applyBorder="1"/>
    <xf numFmtId="1" fontId="0" fillId="0" borderId="0" xfId="4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5" fillId="7" borderId="1" xfId="0" applyFont="1" applyFill="1" applyBorder="1" applyAlignment="1">
      <alignment wrapText="1" readingOrder="1"/>
    </xf>
    <xf numFmtId="0" fontId="15" fillId="7" borderId="1" xfId="0" applyFont="1" applyFill="1" applyBorder="1" applyAlignment="1">
      <alignment horizontal="center" vertical="center" wrapText="1" readingOrder="1"/>
    </xf>
    <xf numFmtId="0" fontId="17" fillId="10" borderId="1" xfId="0" applyFont="1" applyFill="1" applyBorder="1" applyAlignment="1">
      <alignment horizontal="center" wrapText="1" readingOrder="1"/>
    </xf>
    <xf numFmtId="0" fontId="17" fillId="0" borderId="7" xfId="0" applyFont="1" applyBorder="1" applyAlignment="1">
      <alignment horizontal="center" wrapText="1" readingOrder="1"/>
    </xf>
    <xf numFmtId="0" fontId="16" fillId="8" borderId="1" xfId="0" applyFont="1" applyFill="1" applyBorder="1" applyAlignment="1">
      <alignment wrapText="1" readingOrder="1"/>
    </xf>
    <xf numFmtId="37" fontId="14" fillId="8" borderId="1" xfId="0" applyNumberFormat="1" applyFont="1" applyFill="1" applyBorder="1" applyAlignment="1">
      <alignment horizontal="center" vertical="center" wrapText="1"/>
    </xf>
    <xf numFmtId="37" fontId="17" fillId="0" borderId="8" xfId="0" applyNumberFormat="1" applyFont="1" applyBorder="1" applyAlignment="1">
      <alignment horizontal="center" vertical="center" wrapText="1"/>
    </xf>
    <xf numFmtId="38" fontId="20" fillId="0" borderId="0" xfId="0" applyNumberFormat="1" applyFont="1" applyAlignment="1">
      <alignment horizontal="center" wrapText="1" readingOrder="1"/>
    </xf>
    <xf numFmtId="0" fontId="19" fillId="0" borderId="0" xfId="0" applyFont="1" applyAlignment="1">
      <alignment wrapText="1" readingOrder="1"/>
    </xf>
    <xf numFmtId="38" fontId="19" fillId="0" borderId="0" xfId="0" applyNumberFormat="1" applyFont="1" applyAlignment="1">
      <alignment horizontal="center" wrapText="1" readingOrder="1"/>
    </xf>
    <xf numFmtId="0" fontId="16" fillId="16" borderId="1" xfId="0" applyFont="1" applyFill="1" applyBorder="1" applyAlignment="1">
      <alignment wrapText="1" readingOrder="1"/>
    </xf>
    <xf numFmtId="37" fontId="21" fillId="16" borderId="1" xfId="0" applyNumberFormat="1" applyFont="1" applyFill="1" applyBorder="1" applyAlignment="1">
      <alignment horizontal="center" vertical="center" wrapText="1"/>
    </xf>
    <xf numFmtId="37" fontId="17" fillId="16" borderId="1" xfId="0" applyNumberFormat="1" applyFont="1" applyFill="1" applyBorder="1" applyAlignment="1">
      <alignment horizontal="center" vertical="center" wrapText="1"/>
    </xf>
    <xf numFmtId="37" fontId="18" fillId="16" borderId="1" xfId="0" applyNumberFormat="1" applyFont="1" applyFill="1" applyBorder="1" applyAlignment="1">
      <alignment horizontal="center" vertical="center" wrapText="1"/>
    </xf>
    <xf numFmtId="1" fontId="13" fillId="0" borderId="0" xfId="4" applyNumberFormat="1" applyFont="1" applyAlignment="1">
      <alignment horizontal="center" vertical="center"/>
    </xf>
    <xf numFmtId="49" fontId="19" fillId="11" borderId="1" xfId="0" applyNumberFormat="1" applyFont="1" applyFill="1" applyBorder="1" applyAlignment="1">
      <alignment horizontal="left" vertical="center"/>
    </xf>
    <xf numFmtId="0" fontId="19" fillId="17" borderId="1" xfId="0" applyFont="1" applyFill="1" applyBorder="1" applyAlignment="1">
      <alignment wrapText="1" readingOrder="1"/>
    </xf>
    <xf numFmtId="49" fontId="22" fillId="11" borderId="1" xfId="0" applyNumberFormat="1" applyFont="1" applyFill="1" applyBorder="1" applyAlignment="1">
      <alignment horizontal="left" vertical="center"/>
    </xf>
    <xf numFmtId="0" fontId="16" fillId="15" borderId="1" xfId="0" applyFont="1" applyFill="1" applyBorder="1" applyAlignment="1">
      <alignment horizontal="center" wrapText="1" readingOrder="1"/>
    </xf>
    <xf numFmtId="1" fontId="18" fillId="19" borderId="1" xfId="4" applyNumberFormat="1" applyFont="1" applyFill="1" applyBorder="1" applyAlignment="1">
      <alignment horizontal="center" vertical="center" wrapText="1" readingOrder="1"/>
    </xf>
    <xf numFmtId="1" fontId="18" fillId="20" borderId="1" xfId="4" applyNumberFormat="1" applyFont="1" applyFill="1" applyBorder="1" applyAlignment="1">
      <alignment horizontal="center" vertical="center" wrapText="1" readingOrder="1"/>
    </xf>
    <xf numFmtId="37" fontId="23" fillId="0" borderId="9" xfId="6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 readingOrder="1"/>
    </xf>
    <xf numFmtId="49" fontId="24" fillId="13" borderId="1" xfId="0" applyNumberFormat="1" applyFont="1" applyFill="1" applyBorder="1" applyAlignment="1">
      <alignment horizontal="left" vertical="center"/>
    </xf>
    <xf numFmtId="37" fontId="16" fillId="13" borderId="1" xfId="0" applyNumberFormat="1" applyFont="1" applyFill="1" applyBorder="1" applyAlignment="1">
      <alignment horizontal="center" wrapText="1" readingOrder="1"/>
    </xf>
    <xf numFmtId="37" fontId="17" fillId="13" borderId="1" xfId="0" applyNumberFormat="1" applyFont="1" applyFill="1" applyBorder="1" applyAlignment="1">
      <alignment horizontal="center" wrapText="1" readingOrder="1"/>
    </xf>
    <xf numFmtId="1" fontId="21" fillId="13" borderId="1" xfId="0" applyNumberFormat="1" applyFont="1" applyFill="1" applyBorder="1" applyAlignment="1">
      <alignment horizontal="center" vertical="center" wrapText="1" readingOrder="1"/>
    </xf>
    <xf numFmtId="37" fontId="17" fillId="8" borderId="1" xfId="0" applyNumberFormat="1" applyFont="1" applyFill="1" applyBorder="1" applyAlignment="1">
      <alignment horizontal="center" vertical="center" wrapText="1"/>
    </xf>
    <xf numFmtId="37" fontId="18" fillId="8" borderId="1" xfId="0" applyNumberFormat="1" applyFont="1" applyFill="1" applyBorder="1" applyAlignment="1">
      <alignment horizontal="center" vertical="center" wrapText="1"/>
    </xf>
    <xf numFmtId="1" fontId="21" fillId="21" borderId="1" xfId="0" applyNumberFormat="1" applyFont="1" applyFill="1" applyBorder="1" applyAlignment="1">
      <alignment horizontal="center" vertical="center" wrapText="1" readingOrder="1"/>
    </xf>
    <xf numFmtId="1" fontId="17" fillId="18" borderId="1" xfId="0" applyNumberFormat="1" applyFont="1" applyFill="1" applyBorder="1" applyAlignment="1">
      <alignment horizontal="center" vertical="center" wrapText="1" readingOrder="1"/>
    </xf>
    <xf numFmtId="0" fontId="6" fillId="0" borderId="0" xfId="6"/>
    <xf numFmtId="0" fontId="6" fillId="0" borderId="0" xfId="6" applyAlignment="1">
      <alignment horizontal="center"/>
    </xf>
    <xf numFmtId="1" fontId="0" fillId="0" borderId="0" xfId="16" applyNumberFormat="1" applyFont="1" applyAlignment="1">
      <alignment horizontal="center" vertical="center"/>
    </xf>
    <xf numFmtId="0" fontId="13" fillId="0" borderId="0" xfId="6" applyFont="1"/>
    <xf numFmtId="1" fontId="14" fillId="14" borderId="1" xfId="16" applyNumberFormat="1" applyFont="1" applyFill="1" applyBorder="1" applyAlignment="1">
      <alignment horizontal="center" vertical="center" wrapText="1"/>
    </xf>
    <xf numFmtId="0" fontId="17" fillId="10" borderId="1" xfId="6" applyFont="1" applyFill="1" applyBorder="1" applyAlignment="1">
      <alignment horizontal="center" wrapText="1" readingOrder="1"/>
    </xf>
    <xf numFmtId="165" fontId="25" fillId="0" borderId="7" xfId="6" applyNumberFormat="1" applyFont="1" applyBorder="1" applyAlignment="1">
      <alignment horizontal="center" wrapText="1" readingOrder="1"/>
    </xf>
    <xf numFmtId="1" fontId="16" fillId="15" borderId="1" xfId="16" applyNumberFormat="1" applyFont="1" applyFill="1" applyBorder="1" applyAlignment="1">
      <alignment horizontal="center" vertical="center" wrapText="1" readingOrder="1"/>
    </xf>
    <xf numFmtId="0" fontId="26" fillId="7" borderId="1" xfId="0" applyFont="1" applyFill="1" applyBorder="1" applyAlignment="1">
      <alignment wrapText="1" readingOrder="1"/>
    </xf>
    <xf numFmtId="0" fontId="27" fillId="8" borderId="1" xfId="0" quotePrefix="1" applyFont="1" applyFill="1" applyBorder="1" applyAlignment="1">
      <alignment wrapText="1" readingOrder="1"/>
    </xf>
    <xf numFmtId="165" fontId="25" fillId="0" borderId="0" xfId="6" applyNumberFormat="1" applyFont="1" applyAlignment="1">
      <alignment horizontal="center" wrapText="1" readingOrder="1"/>
    </xf>
    <xf numFmtId="0" fontId="27" fillId="8" borderId="1" xfId="0" applyFont="1" applyFill="1" applyBorder="1" applyAlignment="1">
      <alignment wrapText="1" readingOrder="1"/>
    </xf>
    <xf numFmtId="0" fontId="28" fillId="22" borderId="1" xfId="0" applyFont="1" applyFill="1" applyBorder="1" applyAlignment="1">
      <alignment wrapText="1"/>
    </xf>
    <xf numFmtId="38" fontId="29" fillId="0" borderId="0" xfId="6" applyNumberFormat="1" applyFont="1" applyAlignment="1">
      <alignment horizontal="center" wrapText="1" readingOrder="1"/>
    </xf>
    <xf numFmtId="0" fontId="27" fillId="22" borderId="1" xfId="0" applyFont="1" applyFill="1" applyBorder="1" applyAlignment="1">
      <alignment wrapText="1" readingOrder="1"/>
    </xf>
    <xf numFmtId="0" fontId="30" fillId="11" borderId="1" xfId="0" applyFont="1" applyFill="1" applyBorder="1" applyAlignment="1">
      <alignment wrapText="1"/>
    </xf>
    <xf numFmtId="38" fontId="20" fillId="0" borderId="0" xfId="6" applyNumberFormat="1" applyFont="1" applyAlignment="1">
      <alignment horizontal="center" wrapText="1" readingOrder="1"/>
    </xf>
    <xf numFmtId="38" fontId="29" fillId="0" borderId="10" xfId="6" applyNumberFormat="1" applyFont="1" applyBorder="1" applyAlignment="1">
      <alignment horizontal="center" wrapText="1" readingOrder="1"/>
    </xf>
    <xf numFmtId="37" fontId="21" fillId="16" borderId="1" xfId="6" applyNumberFormat="1" applyFont="1" applyFill="1" applyBorder="1" applyAlignment="1">
      <alignment horizontal="center" vertical="center" wrapText="1"/>
    </xf>
    <xf numFmtId="0" fontId="13" fillId="0" borderId="0" xfId="6" applyFont="1" applyAlignment="1">
      <alignment horizontal="center"/>
    </xf>
    <xf numFmtId="1" fontId="13" fillId="0" borderId="0" xfId="16" applyNumberFormat="1" applyFont="1" applyAlignment="1">
      <alignment horizontal="center" vertical="center"/>
    </xf>
    <xf numFmtId="166" fontId="21" fillId="19" borderId="1" xfId="16" applyNumberFormat="1" applyFont="1" applyFill="1" applyBorder="1" applyAlignment="1">
      <alignment horizontal="center" vertical="center" wrapText="1" readingOrder="1"/>
    </xf>
    <xf numFmtId="166" fontId="21" fillId="20" borderId="1" xfId="16" applyNumberFormat="1" applyFont="1" applyFill="1" applyBorder="1" applyAlignment="1">
      <alignment horizontal="center" vertical="center" wrapText="1" readingOrder="1"/>
    </xf>
    <xf numFmtId="166" fontId="21" fillId="0" borderId="0" xfId="16" applyNumberFormat="1" applyFont="1" applyFill="1" applyBorder="1" applyAlignment="1">
      <alignment horizontal="center" vertical="center" wrapText="1" readingOrder="1"/>
    </xf>
    <xf numFmtId="166" fontId="21" fillId="16" borderId="1" xfId="6" applyNumberFormat="1" applyFont="1" applyFill="1" applyBorder="1" applyAlignment="1">
      <alignment horizontal="center" vertical="center" wrapText="1"/>
    </xf>
    <xf numFmtId="0" fontId="32" fillId="0" borderId="0" xfId="0" applyFont="1"/>
    <xf numFmtId="0" fontId="33" fillId="2" borderId="1" xfId="0" applyFont="1" applyFill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64" fontId="33" fillId="2" borderId="1" xfId="0" applyNumberFormat="1" applyFont="1" applyFill="1" applyBorder="1" applyAlignment="1">
      <alignment horizontal="center" vertical="center" wrapText="1"/>
    </xf>
    <xf numFmtId="164" fontId="33" fillId="5" borderId="1" xfId="0" applyNumberFormat="1" applyFont="1" applyFill="1" applyBorder="1" applyAlignment="1">
      <alignment horizontal="center" vertical="center" wrapText="1"/>
    </xf>
    <xf numFmtId="49" fontId="34" fillId="2" borderId="1" xfId="0" applyNumberFormat="1" applyFont="1" applyFill="1" applyBorder="1" applyAlignment="1">
      <alignment horizontal="left" vertical="center"/>
    </xf>
    <xf numFmtId="166" fontId="35" fillId="3" borderId="1" xfId="0" applyNumberFormat="1" applyFont="1" applyFill="1" applyBorder="1" applyAlignment="1">
      <alignment horizontal="center" vertical="center"/>
    </xf>
    <xf numFmtId="166" fontId="36" fillId="11" borderId="1" xfId="0" applyNumberFormat="1" applyFont="1" applyFill="1" applyBorder="1" applyAlignment="1">
      <alignment horizontal="center"/>
    </xf>
    <xf numFmtId="37" fontId="35" fillId="3" borderId="1" xfId="0" applyNumberFormat="1" applyFont="1" applyFill="1" applyBorder="1" applyAlignment="1">
      <alignment horizontal="center" vertical="center"/>
    </xf>
    <xf numFmtId="166" fontId="32" fillId="0" borderId="1" xfId="0" applyNumberFormat="1" applyFont="1" applyBorder="1" applyAlignment="1">
      <alignment horizontal="center"/>
    </xf>
    <xf numFmtId="37" fontId="34" fillId="2" borderId="1" xfId="0" applyNumberFormat="1" applyFont="1" applyFill="1" applyBorder="1" applyAlignment="1">
      <alignment horizontal="left" vertical="center"/>
    </xf>
    <xf numFmtId="166" fontId="39" fillId="2" borderId="1" xfId="0" applyNumberFormat="1" applyFont="1" applyFill="1" applyBorder="1" applyAlignment="1">
      <alignment horizontal="center" vertical="center"/>
    </xf>
    <xf numFmtId="37" fontId="39" fillId="2" borderId="1" xfId="0" applyNumberFormat="1" applyFont="1" applyFill="1" applyBorder="1" applyAlignment="1">
      <alignment horizontal="center" vertical="center"/>
    </xf>
    <xf numFmtId="38" fontId="34" fillId="2" borderId="1" xfId="0" applyNumberFormat="1" applyFont="1" applyFill="1" applyBorder="1" applyAlignment="1">
      <alignment horizontal="center" vertical="center"/>
    </xf>
    <xf numFmtId="166" fontId="40" fillId="4" borderId="1" xfId="0" applyNumberFormat="1" applyFont="1" applyFill="1" applyBorder="1" applyAlignment="1">
      <alignment horizontal="center" vertical="center"/>
    </xf>
    <xf numFmtId="37" fontId="40" fillId="4" borderId="1" xfId="0" applyNumberFormat="1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 wrapText="1"/>
    </xf>
    <xf numFmtId="0" fontId="42" fillId="0" borderId="0" xfId="0" applyFont="1"/>
    <xf numFmtId="49" fontId="37" fillId="2" borderId="1" xfId="0" applyNumberFormat="1" applyFont="1" applyFill="1" applyBorder="1" applyAlignment="1">
      <alignment horizontal="left" vertical="center"/>
    </xf>
    <xf numFmtId="49" fontId="34" fillId="0" borderId="0" xfId="0" applyNumberFormat="1" applyFont="1" applyAlignment="1">
      <alignment horizontal="left" vertical="center"/>
    </xf>
    <xf numFmtId="49" fontId="35" fillId="3" borderId="1" xfId="0" applyNumberFormat="1" applyFont="1" applyFill="1" applyBorder="1" applyAlignment="1">
      <alignment horizontal="left" vertical="center"/>
    </xf>
    <xf numFmtId="38" fontId="35" fillId="3" borderId="1" xfId="4" applyNumberFormat="1" applyFont="1" applyFill="1" applyBorder="1" applyAlignment="1">
      <alignment horizontal="center" vertical="center"/>
    </xf>
    <xf numFmtId="38" fontId="37" fillId="11" borderId="1" xfId="4" applyNumberFormat="1" applyFont="1" applyFill="1" applyBorder="1" applyAlignment="1">
      <alignment horizontal="center" vertical="center"/>
    </xf>
    <xf numFmtId="1" fontId="36" fillId="11" borderId="1" xfId="0" applyNumberFormat="1" applyFont="1" applyFill="1" applyBorder="1" applyAlignment="1">
      <alignment horizontal="center" vertical="center"/>
    </xf>
    <xf numFmtId="37" fontId="32" fillId="0" borderId="0" xfId="0" applyNumberFormat="1" applyFont="1"/>
    <xf numFmtId="38" fontId="34" fillId="2" borderId="1" xfId="4" applyNumberFormat="1" applyFont="1" applyFill="1" applyBorder="1" applyAlignment="1">
      <alignment horizontal="left" vertical="center"/>
    </xf>
    <xf numFmtId="38" fontId="34" fillId="2" borderId="1" xfId="4" applyNumberFormat="1" applyFont="1" applyFill="1" applyBorder="1" applyAlignment="1">
      <alignment horizontal="center" vertical="center"/>
    </xf>
    <xf numFmtId="38" fontId="39" fillId="2" borderId="1" xfId="4" applyNumberFormat="1" applyFont="1" applyFill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49" fontId="39" fillId="2" borderId="1" xfId="0" applyNumberFormat="1" applyFont="1" applyFill="1" applyBorder="1" applyAlignment="1">
      <alignment horizontal="left" vertical="center"/>
    </xf>
    <xf numFmtId="38" fontId="35" fillId="3" borderId="1" xfId="0" applyNumberFormat="1" applyFont="1" applyFill="1" applyBorder="1" applyAlignment="1">
      <alignment horizontal="center" vertical="center"/>
    </xf>
    <xf numFmtId="166" fontId="32" fillId="0" borderId="0" xfId="0" applyNumberFormat="1" applyFont="1" applyAlignment="1">
      <alignment horizontal="center"/>
    </xf>
    <xf numFmtId="166" fontId="32" fillId="0" borderId="1" xfId="0" applyNumberFormat="1" applyFont="1" applyBorder="1" applyAlignment="1">
      <alignment horizontal="center" vertical="center"/>
    </xf>
    <xf numFmtId="38" fontId="39" fillId="2" borderId="1" xfId="0" applyNumberFormat="1" applyFont="1" applyFill="1" applyBorder="1" applyAlignment="1">
      <alignment horizontal="center" vertical="center"/>
    </xf>
    <xf numFmtId="49" fontId="40" fillId="4" borderId="1" xfId="0" applyNumberFormat="1" applyFont="1" applyFill="1" applyBorder="1" applyAlignment="1">
      <alignment horizontal="left" vertical="center"/>
    </xf>
    <xf numFmtId="38" fontId="40" fillId="4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left"/>
    </xf>
    <xf numFmtId="0" fontId="41" fillId="0" borderId="0" xfId="0" applyFont="1"/>
    <xf numFmtId="0" fontId="1" fillId="0" borderId="0" xfId="18"/>
    <xf numFmtId="0" fontId="1" fillId="0" borderId="5" xfId="18" applyBorder="1"/>
    <xf numFmtId="0" fontId="11" fillId="9" borderId="5" xfId="18" applyFont="1" applyFill="1" applyBorder="1" applyAlignment="1">
      <alignment horizontal="left"/>
    </xf>
    <xf numFmtId="0" fontId="11" fillId="9" borderId="5" xfId="18" applyFont="1" applyFill="1" applyBorder="1"/>
    <xf numFmtId="0" fontId="1" fillId="23" borderId="5" xfId="18" applyFill="1" applyBorder="1"/>
    <xf numFmtId="0" fontId="41" fillId="0" borderId="5" xfId="0" applyFont="1" applyBorder="1"/>
    <xf numFmtId="0" fontId="1" fillId="0" borderId="4" xfId="18" applyBorder="1"/>
    <xf numFmtId="4" fontId="1" fillId="0" borderId="5" xfId="18" applyNumberFormat="1" applyBorder="1" applyAlignment="1">
      <alignment horizontal="left"/>
    </xf>
    <xf numFmtId="0" fontId="1" fillId="0" borderId="5" xfId="18" applyBorder="1" applyAlignment="1">
      <alignment horizontal="left"/>
    </xf>
    <xf numFmtId="0" fontId="1" fillId="0" borderId="11" xfId="18" applyBorder="1"/>
    <xf numFmtId="0" fontId="1" fillId="23" borderId="5" xfId="18" applyFill="1" applyBorder="1" applyAlignment="1">
      <alignment horizontal="left"/>
    </xf>
    <xf numFmtId="0" fontId="43" fillId="0" borderId="0" xfId="0" applyFont="1"/>
    <xf numFmtId="49" fontId="1" fillId="24" borderId="5" xfId="18" applyNumberFormat="1" applyFill="1" applyBorder="1"/>
    <xf numFmtId="0" fontId="1" fillId="23" borderId="6" xfId="18" applyFill="1" applyBorder="1"/>
    <xf numFmtId="0" fontId="1" fillId="0" borderId="6" xfId="18" applyBorder="1"/>
    <xf numFmtId="0" fontId="1" fillId="0" borderId="1" xfId="18" applyBorder="1"/>
    <xf numFmtId="0" fontId="1" fillId="23" borderId="0" xfId="18" applyFill="1" applyAlignment="1">
      <alignment horizontal="left"/>
    </xf>
    <xf numFmtId="4" fontId="41" fillId="6" borderId="6" xfId="0" applyNumberFormat="1" applyFont="1" applyFill="1" applyBorder="1" applyAlignment="1">
      <alignment horizontal="right"/>
    </xf>
    <xf numFmtId="49" fontId="35" fillId="6" borderId="0" xfId="0" applyNumberFormat="1" applyFont="1" applyFill="1" applyAlignment="1">
      <alignment horizontal="left" vertical="center"/>
    </xf>
    <xf numFmtId="49" fontId="34" fillId="6" borderId="0" xfId="0" applyNumberFormat="1" applyFont="1" applyFill="1" applyAlignment="1">
      <alignment horizontal="left" vertical="center"/>
    </xf>
    <xf numFmtId="49" fontId="39" fillId="6" borderId="0" xfId="0" applyNumberFormat="1" applyFont="1" applyFill="1" applyAlignment="1">
      <alignment horizontal="left" vertical="center"/>
    </xf>
    <xf numFmtId="4" fontId="41" fillId="6" borderId="5" xfId="0" applyNumberFormat="1" applyFont="1" applyFill="1" applyBorder="1" applyAlignment="1">
      <alignment horizontal="right"/>
    </xf>
    <xf numFmtId="0" fontId="41" fillId="6" borderId="0" xfId="0" applyFont="1" applyFill="1"/>
    <xf numFmtId="0" fontId="1" fillId="0" borderId="0" xfId="18" applyAlignment="1">
      <alignment horizontal="left"/>
    </xf>
    <xf numFmtId="0" fontId="1" fillId="23" borderId="0" xfId="18" applyFill="1"/>
    <xf numFmtId="0" fontId="45" fillId="18" borderId="0" xfId="19" applyFont="1" applyFill="1"/>
    <xf numFmtId="43" fontId="45" fillId="18" borderId="0" xfId="20" applyFont="1" applyFill="1"/>
    <xf numFmtId="40" fontId="45" fillId="18" borderId="0" xfId="20" applyNumberFormat="1" applyFont="1" applyFill="1"/>
    <xf numFmtId="9" fontId="45" fillId="18" borderId="0" xfId="21" applyFont="1" applyFill="1"/>
    <xf numFmtId="0" fontId="46" fillId="18" borderId="0" xfId="19" applyFont="1" applyFill="1" applyAlignment="1">
      <alignment horizontal="center" vertical="center"/>
    </xf>
    <xf numFmtId="0" fontId="46" fillId="18" borderId="0" xfId="19" applyFont="1" applyFill="1" applyAlignment="1">
      <alignment horizontal="center" vertical="center" wrapText="1"/>
    </xf>
    <xf numFmtId="43" fontId="47" fillId="18" borderId="0" xfId="20" applyFont="1" applyFill="1"/>
    <xf numFmtId="9" fontId="47" fillId="18" borderId="0" xfId="21" applyFont="1" applyFill="1"/>
    <xf numFmtId="38" fontId="46" fillId="18" borderId="0" xfId="19" applyNumberFormat="1" applyFont="1" applyFill="1" applyAlignment="1">
      <alignment horizontal="center" vertical="center"/>
    </xf>
    <xf numFmtId="38" fontId="46" fillId="18" borderId="14" xfId="4" quotePrefix="1" applyNumberFormat="1" applyFont="1" applyFill="1" applyBorder="1" applyAlignment="1">
      <alignment horizontal="center" vertical="center"/>
    </xf>
    <xf numFmtId="1" fontId="46" fillId="18" borderId="15" xfId="2" quotePrefix="1" applyNumberFormat="1" applyFont="1" applyFill="1" applyBorder="1" applyAlignment="1">
      <alignment horizontal="center" vertical="center"/>
    </xf>
    <xf numFmtId="43" fontId="45" fillId="18" borderId="0" xfId="4" applyFont="1" applyFill="1"/>
    <xf numFmtId="0" fontId="48" fillId="0" borderId="0" xfId="19" applyFont="1" applyAlignment="1">
      <alignment horizontal="right"/>
    </xf>
    <xf numFmtId="14" fontId="48" fillId="0" borderId="0" xfId="19" applyNumberFormat="1" applyFont="1" applyAlignment="1">
      <alignment horizontal="left"/>
    </xf>
    <xf numFmtId="0" fontId="48" fillId="0" borderId="0" xfId="19" applyFont="1"/>
    <xf numFmtId="43" fontId="48" fillId="0" borderId="0" xfId="20" applyFont="1" applyFill="1"/>
    <xf numFmtId="40" fontId="48" fillId="0" borderId="0" xfId="20" applyNumberFormat="1" applyFont="1" applyFill="1"/>
    <xf numFmtId="9" fontId="48" fillId="0" borderId="0" xfId="21" applyFont="1" applyFill="1"/>
    <xf numFmtId="0" fontId="48" fillId="0" borderId="16" xfId="19" applyFont="1" applyBorder="1" applyAlignment="1">
      <alignment horizontal="right"/>
    </xf>
    <xf numFmtId="14" fontId="48" fillId="0" borderId="17" xfId="19" applyNumberFormat="1" applyFont="1" applyBorder="1" applyAlignment="1">
      <alignment horizontal="left"/>
    </xf>
    <xf numFmtId="0" fontId="48" fillId="0" borderId="17" xfId="19" applyFont="1" applyBorder="1"/>
    <xf numFmtId="43" fontId="48" fillId="0" borderId="17" xfId="20" applyFont="1" applyFill="1" applyBorder="1"/>
    <xf numFmtId="40" fontId="48" fillId="0" borderId="17" xfId="20" applyNumberFormat="1" applyFont="1" applyFill="1" applyBorder="1"/>
    <xf numFmtId="9" fontId="48" fillId="0" borderId="17" xfId="21" applyFont="1" applyFill="1" applyBorder="1"/>
    <xf numFmtId="0" fontId="48" fillId="0" borderId="18" xfId="19" applyFont="1" applyBorder="1"/>
    <xf numFmtId="0" fontId="49" fillId="0" borderId="19" xfId="19" applyFont="1" applyBorder="1"/>
    <xf numFmtId="0" fontId="49" fillId="0" borderId="0" xfId="19" applyFont="1"/>
    <xf numFmtId="0" fontId="49" fillId="25" borderId="0" xfId="19" applyFont="1" applyFill="1"/>
    <xf numFmtId="40" fontId="48" fillId="0" borderId="20" xfId="20" applyNumberFormat="1" applyFont="1" applyFill="1" applyBorder="1"/>
    <xf numFmtId="0" fontId="48" fillId="0" borderId="19" xfId="19" applyFont="1" applyBorder="1"/>
    <xf numFmtId="43" fontId="48" fillId="0" borderId="0" xfId="20" applyFont="1" applyFill="1" applyBorder="1"/>
    <xf numFmtId="40" fontId="48" fillId="0" borderId="0" xfId="20" applyNumberFormat="1" applyFont="1" applyFill="1" applyBorder="1"/>
    <xf numFmtId="9" fontId="48" fillId="0" borderId="0" xfId="21" applyFont="1" applyFill="1" applyBorder="1"/>
    <xf numFmtId="0" fontId="48" fillId="0" borderId="20" xfId="19" applyFont="1" applyBorder="1"/>
    <xf numFmtId="0" fontId="49" fillId="25" borderId="19" xfId="19" applyFont="1" applyFill="1" applyBorder="1" applyAlignment="1">
      <alignment horizontal="right"/>
    </xf>
    <xf numFmtId="0" fontId="48" fillId="5" borderId="0" xfId="19" applyFont="1" applyFill="1" applyProtection="1">
      <protection locked="0"/>
    </xf>
    <xf numFmtId="0" fontId="50" fillId="25" borderId="19" xfId="19" applyFont="1" applyFill="1" applyBorder="1" applyAlignment="1">
      <alignment horizontal="right"/>
    </xf>
    <xf numFmtId="43" fontId="48" fillId="5" borderId="0" xfId="20" applyFont="1" applyFill="1" applyBorder="1"/>
    <xf numFmtId="9" fontId="49" fillId="0" borderId="0" xfId="1" applyFont="1" applyBorder="1"/>
    <xf numFmtId="164" fontId="51" fillId="0" borderId="0" xfId="0" applyNumberFormat="1" applyFont="1" applyAlignment="1">
      <alignment horizontal="center" vertical="center" wrapText="1"/>
    </xf>
    <xf numFmtId="38" fontId="52" fillId="0" borderId="0" xfId="4" applyNumberFormat="1" applyFont="1" applyBorder="1"/>
    <xf numFmtId="9" fontId="48" fillId="0" borderId="20" xfId="21" applyFont="1" applyFill="1" applyBorder="1"/>
    <xf numFmtId="0" fontId="48" fillId="5" borderId="0" xfId="20" applyNumberFormat="1" applyFont="1" applyFill="1" applyBorder="1" applyAlignment="1">
      <alignment horizontal="left"/>
    </xf>
    <xf numFmtId="9" fontId="49" fillId="0" borderId="0" xfId="19" applyNumberFormat="1" applyFont="1"/>
    <xf numFmtId="0" fontId="51" fillId="0" borderId="0" xfId="0" applyFont="1" applyAlignment="1">
      <alignment horizontal="center" vertical="center" wrapText="1"/>
    </xf>
    <xf numFmtId="38" fontId="52" fillId="0" borderId="19" xfId="4" applyNumberFormat="1" applyFont="1" applyBorder="1"/>
    <xf numFmtId="1" fontId="46" fillId="0" borderId="0" xfId="2" quotePrefix="1" applyNumberFormat="1" applyFont="1" applyFill="1" applyBorder="1" applyAlignment="1">
      <alignment horizontal="center" vertical="center"/>
    </xf>
    <xf numFmtId="0" fontId="48" fillId="0" borderId="21" xfId="19" applyFont="1" applyBorder="1"/>
    <xf numFmtId="0" fontId="48" fillId="0" borderId="22" xfId="19" applyFont="1" applyBorder="1"/>
    <xf numFmtId="168" fontId="48" fillId="0" borderId="22" xfId="4" applyNumberFormat="1" applyFont="1" applyBorder="1"/>
    <xf numFmtId="40" fontId="48" fillId="0" borderId="22" xfId="20" applyNumberFormat="1" applyFont="1" applyBorder="1"/>
    <xf numFmtId="9" fontId="48" fillId="0" borderId="22" xfId="21" applyFont="1" applyBorder="1"/>
    <xf numFmtId="0" fontId="48" fillId="0" borderId="23" xfId="19" applyFont="1" applyBorder="1"/>
    <xf numFmtId="43" fontId="48" fillId="0" borderId="0" xfId="20" applyFont="1"/>
    <xf numFmtId="40" fontId="48" fillId="0" borderId="0" xfId="20" applyNumberFormat="1" applyFont="1"/>
    <xf numFmtId="9" fontId="48" fillId="0" borderId="0" xfId="21" applyFont="1"/>
    <xf numFmtId="0" fontId="48" fillId="0" borderId="16" xfId="19" applyFont="1" applyBorder="1"/>
    <xf numFmtId="0" fontId="49" fillId="26" borderId="17" xfId="19" applyFont="1" applyFill="1" applyBorder="1"/>
    <xf numFmtId="0" fontId="48" fillId="26" borderId="17" xfId="19" applyFont="1" applyFill="1" applyBorder="1"/>
    <xf numFmtId="0" fontId="53" fillId="0" borderId="0" xfId="19" applyFont="1"/>
    <xf numFmtId="43" fontId="53" fillId="0" borderId="0" xfId="20" applyFont="1" applyBorder="1"/>
    <xf numFmtId="9" fontId="53" fillId="0" borderId="0" xfId="1" applyFont="1" applyBorder="1"/>
    <xf numFmtId="43" fontId="48" fillId="0" borderId="0" xfId="20" applyFont="1" applyBorder="1"/>
    <xf numFmtId="0" fontId="52" fillId="0" borderId="19" xfId="19" applyFont="1" applyBorder="1" applyAlignment="1">
      <alignment horizontal="right"/>
    </xf>
    <xf numFmtId="0" fontId="52" fillId="0" borderId="0" xfId="19" applyFont="1" applyAlignment="1">
      <alignment horizontal="right"/>
    </xf>
    <xf numFmtId="9" fontId="53" fillId="0" borderId="0" xfId="19" applyNumberFormat="1" applyFont="1"/>
    <xf numFmtId="40" fontId="48" fillId="0" borderId="0" xfId="20" applyNumberFormat="1" applyFont="1" applyBorder="1"/>
    <xf numFmtId="49" fontId="48" fillId="0" borderId="22" xfId="19" applyNumberFormat="1" applyFont="1" applyBorder="1" applyAlignment="1">
      <alignment horizontal="left" vertical="center"/>
    </xf>
    <xf numFmtId="43" fontId="48" fillId="0" borderId="22" xfId="20" applyFont="1" applyBorder="1"/>
    <xf numFmtId="40" fontId="48" fillId="0" borderId="22" xfId="19" applyNumberFormat="1" applyFont="1" applyBorder="1"/>
    <xf numFmtId="14" fontId="48" fillId="0" borderId="0" xfId="19" applyNumberFormat="1" applyFont="1"/>
    <xf numFmtId="0" fontId="50" fillId="27" borderId="0" xfId="19" applyFont="1" applyFill="1" applyAlignment="1">
      <alignment horizontal="center" vertical="center" wrapText="1"/>
    </xf>
    <xf numFmtId="43" fontId="49" fillId="27" borderId="0" xfId="20" applyFont="1" applyFill="1" applyAlignment="1">
      <alignment horizontal="center" vertical="center"/>
    </xf>
    <xf numFmtId="40" fontId="49" fillId="27" borderId="0" xfId="19" applyNumberFormat="1" applyFont="1" applyFill="1" applyAlignment="1">
      <alignment horizontal="center" vertical="center"/>
    </xf>
    <xf numFmtId="9" fontId="49" fillId="27" borderId="0" xfId="21" applyFont="1" applyFill="1" applyAlignment="1">
      <alignment horizontal="center" vertical="center"/>
    </xf>
    <xf numFmtId="49" fontId="54" fillId="0" borderId="0" xfId="19" applyNumberFormat="1" applyFont="1" applyAlignment="1">
      <alignment horizontal="left" vertical="center"/>
    </xf>
    <xf numFmtId="49" fontId="55" fillId="0" borderId="0" xfId="19" applyNumberFormat="1" applyFont="1" applyAlignment="1">
      <alignment horizontal="left" vertical="center"/>
    </xf>
    <xf numFmtId="40" fontId="48" fillId="0" borderId="0" xfId="19" applyNumberFormat="1" applyFont="1"/>
    <xf numFmtId="49" fontId="35" fillId="0" borderId="0" xfId="0" applyNumberFormat="1" applyFont="1" applyAlignment="1">
      <alignment horizontal="left" vertical="center"/>
    </xf>
    <xf numFmtId="49" fontId="56" fillId="0" borderId="0" xfId="19" applyNumberFormat="1" applyFont="1" applyAlignment="1">
      <alignment horizontal="left" vertical="center"/>
    </xf>
    <xf numFmtId="49" fontId="57" fillId="0" borderId="0" xfId="19" applyNumberFormat="1" applyFont="1" applyAlignment="1">
      <alignment horizontal="left" vertical="center"/>
    </xf>
    <xf numFmtId="168" fontId="48" fillId="0" borderId="0" xfId="4" applyNumberFormat="1" applyFont="1" applyAlignment="1">
      <alignment horizontal="center" vertical="center"/>
    </xf>
    <xf numFmtId="168" fontId="48" fillId="0" borderId="0" xfId="4" applyNumberFormat="1" applyFont="1"/>
    <xf numFmtId="9" fontId="48" fillId="0" borderId="0" xfId="1" applyFont="1"/>
    <xf numFmtId="49" fontId="56" fillId="6" borderId="0" xfId="19" applyNumberFormat="1" applyFont="1" applyFill="1" applyAlignment="1">
      <alignment horizontal="left" vertical="center"/>
    </xf>
    <xf numFmtId="167" fontId="44" fillId="6" borderId="0" xfId="2" applyNumberFormat="1" applyFont="1" applyFill="1" applyAlignment="1">
      <alignment horizontal="center" vertical="center"/>
    </xf>
    <xf numFmtId="0" fontId="44" fillId="0" borderId="0" xfId="19" applyFont="1"/>
    <xf numFmtId="168" fontId="44" fillId="6" borderId="0" xfId="4" applyNumberFormat="1" applyFont="1" applyFill="1"/>
    <xf numFmtId="9" fontId="44" fillId="6" borderId="0" xfId="1" applyFont="1" applyFill="1"/>
    <xf numFmtId="49" fontId="58" fillId="6" borderId="0" xfId="19" applyNumberFormat="1" applyFont="1" applyFill="1" applyAlignment="1">
      <alignment horizontal="left" vertical="center"/>
    </xf>
    <xf numFmtId="49" fontId="58" fillId="0" borderId="0" xfId="19" applyNumberFormat="1" applyFont="1" applyAlignment="1">
      <alignment horizontal="left" vertical="center"/>
    </xf>
    <xf numFmtId="168" fontId="44" fillId="0" borderId="0" xfId="4" applyNumberFormat="1" applyFont="1"/>
    <xf numFmtId="49" fontId="39" fillId="0" borderId="0" xfId="0" applyNumberFormat="1" applyFont="1" applyAlignment="1">
      <alignment horizontal="left" vertical="center"/>
    </xf>
    <xf numFmtId="167" fontId="44" fillId="6" borderId="0" xfId="2" applyNumberFormat="1" applyFont="1" applyFill="1"/>
    <xf numFmtId="49" fontId="48" fillId="0" borderId="0" xfId="19" applyNumberFormat="1" applyFont="1" applyAlignment="1">
      <alignment horizontal="left" vertical="center"/>
    </xf>
    <xf numFmtId="49" fontId="48" fillId="6" borderId="0" xfId="19" applyNumberFormat="1" applyFont="1" applyFill="1" applyAlignment="1">
      <alignment horizontal="left" vertical="center"/>
    </xf>
    <xf numFmtId="38" fontId="44" fillId="6" borderId="0" xfId="4" applyNumberFormat="1" applyFont="1" applyFill="1"/>
    <xf numFmtId="168" fontId="49" fillId="0" borderId="0" xfId="4" applyNumberFormat="1" applyFont="1"/>
    <xf numFmtId="38" fontId="32" fillId="0" borderId="4" xfId="0" applyNumberFormat="1" applyFont="1" applyBorder="1" applyAlignment="1">
      <alignment horizontal="center" vertical="center"/>
    </xf>
    <xf numFmtId="38" fontId="32" fillId="0" borderId="0" xfId="0" applyNumberFormat="1" applyFont="1" applyAlignment="1">
      <alignment horizontal="center" vertical="center"/>
    </xf>
    <xf numFmtId="38" fontId="33" fillId="0" borderId="1" xfId="0" applyNumberFormat="1" applyFont="1" applyBorder="1" applyAlignment="1">
      <alignment horizontal="center" vertical="center" wrapText="1"/>
    </xf>
    <xf numFmtId="38" fontId="33" fillId="2" borderId="1" xfId="0" applyNumberFormat="1" applyFont="1" applyFill="1" applyBorder="1" applyAlignment="1">
      <alignment horizontal="center" vertical="center" wrapText="1"/>
    </xf>
    <xf numFmtId="38" fontId="33" fillId="6" borderId="1" xfId="0" applyNumberFormat="1" applyFont="1" applyFill="1" applyBorder="1" applyAlignment="1">
      <alignment horizontal="center" vertical="center" wrapText="1"/>
    </xf>
    <xf numFmtId="38" fontId="36" fillId="11" borderId="1" xfId="0" applyNumberFormat="1" applyFont="1" applyFill="1" applyBorder="1" applyAlignment="1">
      <alignment horizontal="center" vertical="center"/>
    </xf>
    <xf numFmtId="38" fontId="32" fillId="0" borderId="1" xfId="0" applyNumberFormat="1" applyFont="1" applyBorder="1" applyAlignment="1">
      <alignment horizontal="center" vertical="center"/>
    </xf>
    <xf numFmtId="166" fontId="59" fillId="11" borderId="1" xfId="0" applyNumberFormat="1" applyFont="1" applyFill="1" applyBorder="1" applyAlignment="1">
      <alignment horizontal="center" vertical="center"/>
    </xf>
    <xf numFmtId="38" fontId="38" fillId="0" borderId="1" xfId="0" applyNumberFormat="1" applyFont="1" applyBorder="1" applyAlignment="1">
      <alignment horizontal="center" vertical="center"/>
    </xf>
    <xf numFmtId="38" fontId="32" fillId="0" borderId="1" xfId="0" applyNumberFormat="1" applyFont="1" applyBorder="1" applyAlignment="1">
      <alignment horizontal="center"/>
    </xf>
    <xf numFmtId="38" fontId="32" fillId="11" borderId="1" xfId="0" applyNumberFormat="1" applyFont="1" applyFill="1" applyBorder="1" applyAlignment="1">
      <alignment horizontal="center"/>
    </xf>
    <xf numFmtId="38" fontId="42" fillId="28" borderId="1" xfId="0" applyNumberFormat="1" applyFont="1" applyFill="1" applyBorder="1" applyAlignment="1">
      <alignment horizontal="center"/>
    </xf>
    <xf numFmtId="38" fontId="35" fillId="0" borderId="1" xfId="0" applyNumberFormat="1" applyFont="1" applyBorder="1" applyAlignment="1">
      <alignment horizontal="center" vertical="center"/>
    </xf>
    <xf numFmtId="38" fontId="38" fillId="0" borderId="1" xfId="4" applyNumberFormat="1" applyFont="1" applyFill="1" applyBorder="1" applyAlignment="1">
      <alignment horizontal="center" vertical="center"/>
    </xf>
    <xf numFmtId="0" fontId="11" fillId="9" borderId="1" xfId="17" applyFont="1" applyFill="1" applyBorder="1"/>
    <xf numFmtId="0" fontId="60" fillId="0" borderId="0" xfId="0" applyFont="1"/>
    <xf numFmtId="4" fontId="31" fillId="0" borderId="0" xfId="0" applyNumberFormat="1" applyFont="1" applyAlignment="1">
      <alignment horizontal="left"/>
    </xf>
    <xf numFmtId="0" fontId="33" fillId="2" borderId="2" xfId="0" applyFont="1" applyFill="1" applyBorder="1" applyAlignment="1">
      <alignment horizontal="center" vertical="center" wrapText="1"/>
    </xf>
    <xf numFmtId="164" fontId="33" fillId="6" borderId="1" xfId="0" applyNumberFormat="1" applyFont="1" applyFill="1" applyBorder="1" applyAlignment="1">
      <alignment horizontal="center" vertical="center" wrapText="1"/>
    </xf>
    <xf numFmtId="0" fontId="33" fillId="2" borderId="25" xfId="0" applyFont="1" applyFill="1" applyBorder="1" applyAlignment="1">
      <alignment horizontal="center" vertical="center" wrapText="1"/>
    </xf>
    <xf numFmtId="49" fontId="34" fillId="2" borderId="1" xfId="0" applyNumberFormat="1" applyFont="1" applyFill="1" applyBorder="1" applyAlignment="1">
      <alignment horizontal="center" vertical="center"/>
    </xf>
    <xf numFmtId="38" fontId="34" fillId="2" borderId="1" xfId="0" applyNumberFormat="1" applyFont="1" applyFill="1" applyBorder="1" applyAlignment="1">
      <alignment horizontal="center"/>
    </xf>
    <xf numFmtId="166" fontId="37" fillId="11" borderId="1" xfId="0" applyNumberFormat="1" applyFont="1" applyFill="1" applyBorder="1" applyAlignment="1">
      <alignment horizontal="center" vertical="center"/>
    </xf>
    <xf numFmtId="38" fontId="35" fillId="3" borderId="1" xfId="0" applyNumberFormat="1" applyFont="1" applyFill="1" applyBorder="1" applyAlignment="1">
      <alignment horizontal="center"/>
    </xf>
    <xf numFmtId="38" fontId="36" fillId="11" borderId="1" xfId="0" applyNumberFormat="1" applyFont="1" applyFill="1" applyBorder="1" applyAlignment="1">
      <alignment horizontal="center"/>
    </xf>
    <xf numFmtId="38" fontId="35" fillId="11" borderId="1" xfId="0" applyNumberFormat="1" applyFont="1" applyFill="1" applyBorder="1" applyAlignment="1">
      <alignment horizontal="center" vertical="center"/>
    </xf>
    <xf numFmtId="38" fontId="32" fillId="0" borderId="0" xfId="0" applyNumberFormat="1" applyFont="1"/>
    <xf numFmtId="37" fontId="37" fillId="11" borderId="1" xfId="0" applyNumberFormat="1" applyFont="1" applyFill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/>
    </xf>
    <xf numFmtId="166" fontId="34" fillId="2" borderId="1" xfId="0" applyNumberFormat="1" applyFont="1" applyFill="1" applyBorder="1" applyAlignment="1">
      <alignment horizontal="center" vertical="center"/>
    </xf>
    <xf numFmtId="37" fontId="34" fillId="2" borderId="1" xfId="0" applyNumberFormat="1" applyFont="1" applyFill="1" applyBorder="1" applyAlignment="1">
      <alignment horizontal="center" vertical="center"/>
    </xf>
    <xf numFmtId="49" fontId="39" fillId="2" borderId="3" xfId="0" applyNumberFormat="1" applyFont="1" applyFill="1" applyBorder="1" applyAlignment="1">
      <alignment horizontal="left" vertical="center"/>
    </xf>
    <xf numFmtId="38" fontId="37" fillId="11" borderId="1" xfId="0" applyNumberFormat="1" applyFont="1" applyFill="1" applyBorder="1" applyAlignment="1">
      <alignment horizontal="center" vertical="center"/>
    </xf>
    <xf numFmtId="38" fontId="39" fillId="2" borderId="1" xfId="0" applyNumberFormat="1" applyFont="1" applyFill="1" applyBorder="1" applyAlignment="1">
      <alignment horizontal="center"/>
    </xf>
    <xf numFmtId="38" fontId="37" fillId="4" borderId="1" xfId="4" applyNumberFormat="1" applyFont="1" applyFill="1" applyBorder="1" applyAlignment="1">
      <alignment horizontal="center" vertical="center"/>
    </xf>
    <xf numFmtId="166" fontId="61" fillId="4" borderId="1" xfId="0" applyNumberFormat="1" applyFont="1" applyFill="1" applyBorder="1" applyAlignment="1">
      <alignment horizontal="center" vertical="center"/>
    </xf>
    <xf numFmtId="37" fontId="61" fillId="4" borderId="1" xfId="0" applyNumberFormat="1" applyFont="1" applyFill="1" applyBorder="1" applyAlignment="1">
      <alignment horizontal="center" vertical="center"/>
    </xf>
    <xf numFmtId="0" fontId="50" fillId="27" borderId="24" xfId="19" applyFont="1" applyFill="1" applyBorder="1" applyAlignment="1">
      <alignment horizontal="center" vertical="center" wrapText="1"/>
    </xf>
    <xf numFmtId="0" fontId="50" fillId="27" borderId="0" xfId="19" applyFont="1" applyFill="1" applyAlignment="1">
      <alignment horizontal="center" vertical="center" wrapText="1"/>
    </xf>
    <xf numFmtId="0" fontId="46" fillId="18" borderId="0" xfId="19" applyFont="1" applyFill="1" applyAlignment="1">
      <alignment horizontal="center" vertical="center" wrapText="1"/>
    </xf>
    <xf numFmtId="167" fontId="46" fillId="18" borderId="12" xfId="2" applyNumberFormat="1" applyFont="1" applyFill="1" applyBorder="1" applyAlignment="1">
      <alignment horizontal="center" vertical="center"/>
    </xf>
    <xf numFmtId="167" fontId="46" fillId="18" borderId="13" xfId="2" applyNumberFormat="1" applyFont="1" applyFill="1" applyBorder="1" applyAlignment="1">
      <alignment horizontal="center" vertical="center"/>
    </xf>
    <xf numFmtId="0" fontId="49" fillId="25" borderId="0" xfId="19" applyFont="1" applyFill="1" applyAlignment="1">
      <alignment horizontal="left"/>
    </xf>
    <xf numFmtId="0" fontId="49" fillId="25" borderId="17" xfId="19" applyFont="1" applyFill="1" applyBorder="1" applyAlignment="1">
      <alignment horizontal="center"/>
    </xf>
    <xf numFmtId="0" fontId="12" fillId="14" borderId="0" xfId="12" applyFont="1" applyFill="1" applyAlignment="1">
      <alignment horizontal="left"/>
    </xf>
  </cellXfs>
  <cellStyles count="22">
    <cellStyle name="Comma" xfId="4" xr:uid="{00000000-0005-0000-0000-000004000000}"/>
    <cellStyle name="Comma [0]" xfId="5" xr:uid="{00000000-0005-0000-0000-000005000000}"/>
    <cellStyle name="Comma 2" xfId="16" xr:uid="{45493C0D-3190-4A43-9AD1-1514875EE70D}"/>
    <cellStyle name="Comma 3 2" xfId="20" xr:uid="{A0DF3C91-2F8D-4779-9E1A-B1DF4A21F5C3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A5712302-4DEF-4A91-B71D-396CF9C83081}"/>
    <cellStyle name="Normal 2 2" xfId="8" xr:uid="{9EE887B3-9BEA-4761-AE42-6F343B075E18}"/>
    <cellStyle name="Normal 3" xfId="7" xr:uid="{35EA35D6-D36F-45A6-909E-AE67FCEDE191}"/>
    <cellStyle name="Normal 3 2" xfId="14" xr:uid="{B53C7069-FEE3-47D0-BC74-E3CD79449C27}"/>
    <cellStyle name="Normal 4" xfId="9" xr:uid="{DCF5DAAC-1AE2-46DC-A836-457297855DA8}"/>
    <cellStyle name="Normal 4 2" xfId="10" xr:uid="{1990AD1C-D37A-43A9-A3A5-5F731598CB6C}"/>
    <cellStyle name="Normal 4 3" xfId="15" xr:uid="{AB420B69-E513-4CCD-B1D8-D767BA912597}"/>
    <cellStyle name="Normal 5" xfId="12" xr:uid="{6C366BA9-80D5-4F88-827B-EDEC61F05341}"/>
    <cellStyle name="Normal 6" xfId="18" xr:uid="{DA59630A-55A7-4312-929F-56CBF20815A0}"/>
    <cellStyle name="Normal 6 2 2" xfId="19" xr:uid="{2D00B25B-D1A8-4179-B562-42C82033815D}"/>
    <cellStyle name="Normal 7" xfId="17" xr:uid="{2A630890-E985-4BD7-95B4-13954F90CFFF}"/>
    <cellStyle name="Percent" xfId="1" xr:uid="{00000000-0005-0000-0000-000001000000}"/>
    <cellStyle name="Percent 2" xfId="11" xr:uid="{636F6441-6234-4646-A32D-41BE726C1846}"/>
    <cellStyle name="Percent 2 2" xfId="13" xr:uid="{5E2B2AB3-A681-4BCE-8FF4-8DC429C62B6C}"/>
    <cellStyle name="Percent 3 2" xfId="21" xr:uid="{0C7303E7-4CBC-4A0F-ABED-02A42CAA4246}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3531468828809"/>
          <c:y val="7.3914454551856842E-2"/>
          <c:w val="0.55226411094932626"/>
          <c:h val="0.86354008302294527"/>
        </c:manualLayout>
      </c:layout>
      <c:doughnut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34-4E03-B625-E469D092D8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34-4E03-B625-E469D092D804}"/>
              </c:ext>
            </c:extLst>
          </c:dPt>
          <c:val>
            <c:numRef>
              <c:f>Dashboard!$K$56:$L$56</c:f>
              <c:numCache>
                <c:formatCode>0%</c:formatCode>
                <c:ptCount val="2"/>
                <c:pt idx="0">
                  <c:v>0.75551625846909465</c:v>
                </c:pt>
                <c:pt idx="1">
                  <c:v>0.24448374153090535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34-4E03-B625-E469D092D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solidFill>
            <a:schemeClr val="accent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(Dashboard!$F$34,Dashboard!$H$34)</c:f>
              <c:strCache>
                <c:ptCount val="2"/>
                <c:pt idx="0">
                  <c:v> Budget  </c:v>
                </c:pt>
                <c:pt idx="1">
                  <c:v> Actual </c:v>
                </c:pt>
              </c:strCache>
            </c:strRef>
          </c:cat>
          <c:val>
            <c:numRef>
              <c:f>(Dashboard!$F$56,Dashboard!$H$56)</c:f>
              <c:numCache>
                <c:formatCode>_("$"* #,##0_);_("$"* \(#,##0\);_("$"* "-"??_);_(@_)</c:formatCode>
                <c:ptCount val="2"/>
                <c:pt idx="0">
                  <c:v>45607</c:v>
                </c:pt>
                <c:pt idx="1">
                  <c:v>34456.83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E-4130-B4E0-FF8CDFFED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91695679"/>
        <c:axId val="691688191"/>
      </c:barChart>
      <c:catAx>
        <c:axId val="691695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1688191"/>
        <c:crosses val="autoZero"/>
        <c:auto val="1"/>
        <c:lblAlgn val="ctr"/>
        <c:lblOffset val="100"/>
        <c:noMultiLvlLbl val="0"/>
      </c:catAx>
      <c:valAx>
        <c:axId val="691688191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1695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010267226709798E-2"/>
          <c:y val="6.0260920922885472E-2"/>
          <c:w val="0.62222222222222223"/>
          <c:h val="0.73611111111111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Dashboard!$J$12:$J$14</c:f>
              <c:numCache>
                <c:formatCode>#,##0_);[Red]\(#,##0\)</c:formatCode>
                <c:ptCount val="3"/>
                <c:pt idx="0">
                  <c:v>850.27083337652039</c:v>
                </c:pt>
                <c:pt idx="1">
                  <c:v>765.44764865602099</c:v>
                </c:pt>
                <c:pt idx="2">
                  <c:v>619.22472999999991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C-4237-9FC6-ECC0D6B00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axId val="733629855"/>
        <c:axId val="733639839"/>
      </c:barChart>
      <c:catAx>
        <c:axId val="73362985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639839"/>
        <c:crosses val="autoZero"/>
        <c:auto val="1"/>
        <c:lblAlgn val="ctr"/>
        <c:lblOffset val="100"/>
        <c:noMultiLvlLbl val="0"/>
      </c:catAx>
      <c:valAx>
        <c:axId val="733639839"/>
        <c:scaling>
          <c:orientation val="minMax"/>
        </c:scaling>
        <c:delete val="1"/>
        <c:axPos val="b"/>
        <c:numFmt formatCode="#,##0_);[Red]\(#,##0\)" sourceLinked="1"/>
        <c:majorTickMark val="out"/>
        <c:minorTickMark val="none"/>
        <c:tickLblPos val="nextTo"/>
        <c:crossAx val="733629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C00000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15390572188608E-2"/>
          <c:y val="3.9560070241647025E-2"/>
          <c:w val="0.93888888888888888"/>
          <c:h val="0.8158945756780402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Dashboard!$C$25</c:f>
              <c:strCache>
                <c:ptCount val="1"/>
                <c:pt idx="0">
                  <c:v>Labor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Dashboard!$B$26</c:f>
              <c:numCache>
                <c:formatCode>#,##0_);[Red]\(#,##0\)</c:formatCode>
                <c:ptCount val="1"/>
                <c:pt idx="0">
                  <c:v>525.74860999999999</c:v>
                </c:pt>
              </c:numCache>
            </c:numRef>
          </c:cat>
          <c:val>
            <c:numRef>
              <c:f>Dashboard!$C$26</c:f>
              <c:numCache>
                <c:formatCode>#,##0_);[Red]\(#,##0\)</c:formatCode>
                <c:ptCount val="1"/>
                <c:pt idx="0">
                  <c:v>494.97226000000001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A-4B2C-A81D-FC4F38A0EC34}"/>
            </c:ext>
          </c:extLst>
        </c:ser>
        <c:ser>
          <c:idx val="1"/>
          <c:order val="1"/>
          <c:tx>
            <c:strRef>
              <c:f>Dashboard!$D$25</c:f>
              <c:strCache>
                <c:ptCount val="1"/>
                <c:pt idx="0">
                  <c:v>Non-Labor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Dashboard!$B$26</c:f>
              <c:numCache>
                <c:formatCode>#,##0_);[Red]\(#,##0\)</c:formatCode>
                <c:ptCount val="1"/>
                <c:pt idx="0">
                  <c:v>525.74860999999999</c:v>
                </c:pt>
              </c:numCache>
            </c:numRef>
          </c:cat>
          <c:val>
            <c:numRef>
              <c:f>Dashboard!$D$26</c:f>
              <c:numCache>
                <c:formatCode>#,##0_);[Red]\(#,##0\)</c:formatCode>
                <c:ptCount val="1"/>
                <c:pt idx="0">
                  <c:v>30.776350000000001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A-4B2C-A81D-FC4F38A0EC3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041944688"/>
        <c:axId val="2041953840"/>
      </c:barChart>
      <c:catAx>
        <c:axId val="2041944688"/>
        <c:scaling>
          <c:orientation val="minMax"/>
        </c:scaling>
        <c:delete val="0"/>
        <c:axPos val="b"/>
        <c:numFmt formatCode="#,##0_);[Red]\(#,##0\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1953840"/>
        <c:crosses val="autoZero"/>
        <c:auto val="1"/>
        <c:lblAlgn val="ctr"/>
        <c:lblOffset val="100"/>
        <c:noMultiLvlLbl val="0"/>
      </c:catAx>
      <c:valAx>
        <c:axId val="204195384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04194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C00000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1354914</xdr:colOff>
      <xdr:row>7</xdr:row>
      <xdr:rowOff>180901</xdr:rowOff>
    </xdr:from>
    <xdr:to>
      <xdr:col>7</xdr:col>
      <xdr:colOff>195669</xdr:colOff>
      <xdr:row>17</xdr:row>
      <xdr:rowOff>217819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FC48C0-7167-4FBA-B1EC-228808119C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34039</xdr:colOff>
      <xdr:row>22</xdr:row>
      <xdr:rowOff>101453</xdr:rowOff>
    </xdr:from>
    <xdr:to>
      <xdr:col>10</xdr:col>
      <xdr:colOff>92297</xdr:colOff>
      <xdr:row>31</xdr:row>
      <xdr:rowOff>140291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976408-4678-4C2D-ADA3-02AD5A245D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54637</xdr:colOff>
      <xdr:row>7</xdr:row>
      <xdr:rowOff>103372</xdr:rowOff>
    </xdr:from>
    <xdr:to>
      <xdr:col>11</xdr:col>
      <xdr:colOff>214125</xdr:colOff>
      <xdr:row>18</xdr:row>
      <xdr:rowOff>132906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86F1309-FDE1-4C6E-9AA4-6220447C4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266920</xdr:colOff>
      <xdr:row>22</xdr:row>
      <xdr:rowOff>118064</xdr:rowOff>
    </xdr:from>
    <xdr:to>
      <xdr:col>5</xdr:col>
      <xdr:colOff>210436</xdr:colOff>
      <xdr:row>31</xdr:row>
      <xdr:rowOff>33225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3350735-1696-4EF7-8D74-7D593F622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0.4186</cdr:x>
      <cdr:y>0.39636</cdr:y>
    </cdr:from>
    <cdr:to>
      <cdr:x>0.6</cdr:x>
      <cdr:y>0.66909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6AB4DF8-8405-45FE-886C-A3CD134294EE}"/>
            </a:ext>
          </a:extLst>
        </cdr:cNvPr>
        <cdr:cNvSpPr txBox="1"/>
      </cdr:nvSpPr>
      <cdr:spPr>
        <a:xfrm xmlns:a="http://schemas.openxmlformats.org/drawingml/2006/main">
          <a:off x="1329068" y="804827"/>
          <a:ext cx="575931" cy="553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0.40698</cdr:x>
      <cdr:y>0.39636</cdr:y>
    </cdr:from>
    <cdr:to>
      <cdr:x>0.69498</cdr:x>
      <cdr:y>0.84669</cdr:y>
    </cdr:to>
    <cdr:sp macro="" textlink="Dashboard!$K$56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5C6BF77C-14D9-41C4-BCF4-E2F9CB48A7A4}"/>
            </a:ext>
          </a:extLst>
        </cdr:cNvPr>
        <cdr:cNvSpPr txBox="1"/>
      </cdr:nvSpPr>
      <cdr:spPr>
        <a:xfrm xmlns:a="http://schemas.openxmlformats.org/drawingml/2006/main">
          <a:off x="1292150" y="804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9AD023BF-2575-4AE0-9A14-2AABD3A1C23F}" type="TxLink">
            <a:rPr lang="en-US" sz="24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76%</a:t>
          </a:fld>
          <a:endParaRPr lang="en-US" sz="2400">
            <a:solidFill>
              <a:sysClr val="windowText" lastClr="000000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vr544/My%20Documents/DFMAAS/Platform%20Controller/Platform_Controller_2010/For%20Upload/Budget%202011/SMART_GR25_Updat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ersonal/artina_graves_external_ivecogroup_com/Documents/Documents/Budget/2022/2022%2520planner%2520(ALL%2520CC)%2520v1%2520De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x702/Documents/PD_Finance/Financial%20Models/Smart/SMART_L/SMART_XY00_PI_Template_2.2_GM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HC%20Utility%20Tool/Menu%20TDB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/Data/ub282/My%20Documents/GPS/Info/Copy%20of%20IS%20SAP%20Account%20Mapping%20v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Data/nb110/Local%20Settings/Temporary%20Internet%20Files/Content.Outlook/3SG90RCU/SalaryAgencyApr11NAPotatoClosed-Hir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Data/nb110/Local%20Settings/Temporary%20Internet%20Files/Content.Outlook/3SG90RCU/SalaryAgencyMar11N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nh.fg.local/Data/vl139/Local%20Settings/Temporary%20Internet%20Files/Content.Outlook/R8VQIU1Z/URP%20SAP%20to%20GPS%20Mapping_SEP1809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vecogroup-my.sharepoint.com/personal/artina_graves_external_ivecogroup_com/Documents/Documents/Budget/2024/2024%20planner%20(ALL%20CC)%20v1%20February.xlsx" TargetMode="External"/><Relationship Id="rId1" Type="http://schemas.openxmlformats.org/officeDocument/2006/relationships/externalLinkPath" Target="file:///personal/artina_graves_external_ivecogroup_com/Documents/Documents/Budget/2024/2024%2520planner%2520(ALL%2520CC)%2520v1%2520Febru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Title"/>
      <sheetName val="INDEX"/>
      <sheetName val="INTRO"/>
      <sheetName val="MGT"/>
      <sheetName val="SP"/>
      <sheetName val="FIN"/>
      <sheetName val="MA_EV"/>
      <sheetName val="SUP"/>
      <sheetName val="CF(CNH)"/>
      <sheetName val="SEN_KPIs"/>
      <sheetName val="SEN_GM"/>
      <sheetName val="KM(USD)"/>
      <sheetName val="IAS38"/>
      <sheetName val="SUP(2)"/>
      <sheetName val="KM(BR1)"/>
      <sheetName val="MA_EV(BR1)"/>
      <sheetName val="KM(BR2)"/>
      <sheetName val="MA_EV(BR2)"/>
      <sheetName val="KM(USD2)"/>
      <sheetName val="KM(AC)"/>
      <sheetName val="INV_PR"/>
      <sheetName val="FIAT"/>
      <sheetName val="1"/>
      <sheetName val="8D"/>
      <sheetName val="8D-2"/>
      <sheetName val="8D-3"/>
      <sheetName val="INV"/>
      <sheetName val="GEN"/>
      <sheetName val="MfgCap"/>
      <sheetName val="SupTool"/>
      <sheetName val="R&amp;D"/>
      <sheetName val="MfgExp"/>
      <sheetName val="MfgL"/>
      <sheetName val="MktgL"/>
      <sheetName val="RunExp"/>
      <sheetName val="CM_CAL"/>
      <sheetName val="VOL"/>
      <sheetName val="TMC"/>
      <sheetName val="GM1"/>
      <sheetName val="GM2"/>
      <sheetName val="GM3"/>
      <sheetName val="GM4"/>
      <sheetName val="GM5"/>
      <sheetName val="GM6"/>
      <sheetName val="GM7"/>
      <sheetName val="GM8"/>
      <sheetName val="GM9"/>
      <sheetName val="GM10"/>
      <sheetName val="GM11"/>
      <sheetName val="GM12"/>
      <sheetName val="GM13"/>
      <sheetName val="GM14"/>
      <sheetName val="GM15"/>
      <sheetName val="GM16"/>
      <sheetName val="GM17"/>
      <sheetName val="GM18"/>
      <sheetName val="GM19"/>
      <sheetName val="GM20"/>
      <sheetName val="GM"/>
      <sheetName val="BACK-UP"/>
      <sheetName val="DoS"/>
      <sheetName val="FX"/>
      <sheetName val="INF"/>
      <sheetName val="TAX"/>
      <sheetName val="WACC"/>
      <sheetName val="CAL"/>
      <sheetName val="DEPR"/>
      <sheetName val="TMC_CON"/>
      <sheetName val="TMC_FX"/>
      <sheetName val="TMC_ECON"/>
      <sheetName val="Dat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03">
          <cell r="N103" t="str">
            <v>CASE</v>
          </cell>
        </row>
        <row r="104">
          <cell r="N104" t="str">
            <v>NH</v>
          </cell>
        </row>
        <row r="131">
          <cell r="M131" t="str">
            <v>ARGENTINA</v>
          </cell>
        </row>
        <row r="132">
          <cell r="M132" t="str">
            <v>AUSTRALIA</v>
          </cell>
        </row>
        <row r="133">
          <cell r="M133" t="str">
            <v>AUSTRIA</v>
          </cell>
        </row>
        <row r="134">
          <cell r="M134" t="str">
            <v>BELGIUM</v>
          </cell>
        </row>
        <row r="135">
          <cell r="M135" t="str">
            <v>BRAZIL</v>
          </cell>
        </row>
        <row r="136">
          <cell r="M136" t="str">
            <v>BULGARIA</v>
          </cell>
        </row>
        <row r="137">
          <cell r="M137" t="str">
            <v>CANADA</v>
          </cell>
        </row>
        <row r="138">
          <cell r="M138" t="str">
            <v>CHILE</v>
          </cell>
        </row>
        <row r="139">
          <cell r="M139" t="str">
            <v>CHINA</v>
          </cell>
        </row>
        <row r="140">
          <cell r="M140" t="str">
            <v>COLOMBIA</v>
          </cell>
        </row>
        <row r="141">
          <cell r="M141" t="str">
            <v>COSTA RICA</v>
          </cell>
        </row>
        <row r="142">
          <cell r="M142" t="str">
            <v>CROATIA</v>
          </cell>
        </row>
        <row r="143">
          <cell r="M143" t="str">
            <v>CYPRUS</v>
          </cell>
        </row>
        <row r="144">
          <cell r="M144" t="str">
            <v>CZECH REPUBLIC</v>
          </cell>
        </row>
        <row r="145">
          <cell r="M145" t="str">
            <v>DENMARK</v>
          </cell>
        </row>
        <row r="146">
          <cell r="M146" t="str">
            <v>ECUADOR</v>
          </cell>
        </row>
        <row r="147">
          <cell r="M147" t="str">
            <v>EGYPT</v>
          </cell>
        </row>
        <row r="148">
          <cell r="M148" t="str">
            <v>EL SALVADOR</v>
          </cell>
        </row>
        <row r="149">
          <cell r="M149" t="str">
            <v>ESTONIA</v>
          </cell>
        </row>
        <row r="150">
          <cell r="M150" t="str">
            <v>FINLAND</v>
          </cell>
        </row>
        <row r="151">
          <cell r="M151" t="str">
            <v>FRANCE</v>
          </cell>
        </row>
        <row r="152">
          <cell r="M152" t="str">
            <v>GERMANY</v>
          </cell>
        </row>
        <row r="153">
          <cell r="M153" t="str">
            <v>GREECE</v>
          </cell>
        </row>
        <row r="154">
          <cell r="M154" t="str">
            <v>HUNGARY</v>
          </cell>
        </row>
        <row r="155">
          <cell r="M155" t="str">
            <v>ICELAND</v>
          </cell>
        </row>
        <row r="156">
          <cell r="M156" t="str">
            <v>INDIA</v>
          </cell>
        </row>
        <row r="157">
          <cell r="M157" t="str">
            <v>INDONESIA</v>
          </cell>
        </row>
        <row r="158">
          <cell r="M158" t="str">
            <v>IRELAND</v>
          </cell>
        </row>
        <row r="159">
          <cell r="M159" t="str">
            <v>ISRAEL</v>
          </cell>
        </row>
        <row r="160">
          <cell r="M160" t="str">
            <v>ITALY</v>
          </cell>
        </row>
        <row r="161">
          <cell r="M161" t="str">
            <v>JAPAN</v>
          </cell>
        </row>
        <row r="162">
          <cell r="M162" t="str">
            <v>JORDAN</v>
          </cell>
        </row>
        <row r="163">
          <cell r="M163" t="str">
            <v>KAZAKHSTAN</v>
          </cell>
        </row>
        <row r="164">
          <cell r="M164" t="str">
            <v>LATVIA</v>
          </cell>
        </row>
        <row r="165">
          <cell r="M165" t="str">
            <v>LITHUANIA</v>
          </cell>
        </row>
        <row r="166">
          <cell r="M166" t="str">
            <v>LUXEMBOURG</v>
          </cell>
        </row>
        <row r="167">
          <cell r="M167" t="str">
            <v>MACEDONIA</v>
          </cell>
        </row>
        <row r="168">
          <cell r="M168" t="str">
            <v>MALAYSIA</v>
          </cell>
        </row>
        <row r="169">
          <cell r="M169" t="str">
            <v>MEXICO</v>
          </cell>
        </row>
        <row r="170">
          <cell r="M170" t="str">
            <v>MOROCCO</v>
          </cell>
        </row>
        <row r="171">
          <cell r="M171" t="str">
            <v>NETHERLANDS</v>
          </cell>
        </row>
        <row r="172">
          <cell r="M172" t="str">
            <v>NEW ZEALAND</v>
          </cell>
        </row>
        <row r="173">
          <cell r="M173" t="str">
            <v>NORWAY</v>
          </cell>
        </row>
        <row r="174">
          <cell r="M174" t="str">
            <v>PAKISTAN</v>
          </cell>
        </row>
        <row r="175">
          <cell r="M175" t="str">
            <v>PERU</v>
          </cell>
        </row>
        <row r="176">
          <cell r="M176" t="str">
            <v>PHILIPPINES</v>
          </cell>
        </row>
        <row r="177">
          <cell r="M177" t="str">
            <v>POLAND</v>
          </cell>
        </row>
        <row r="178">
          <cell r="M178" t="str">
            <v>PORTUGAL</v>
          </cell>
        </row>
        <row r="179">
          <cell r="M179" t="str">
            <v>ROMANIA</v>
          </cell>
        </row>
        <row r="180">
          <cell r="M180" t="str">
            <v>RUSSIAN FEDERATION</v>
          </cell>
        </row>
        <row r="181">
          <cell r="M181" t="str">
            <v>SINGAPORE</v>
          </cell>
        </row>
        <row r="182">
          <cell r="M182" t="str">
            <v>SLOVAKIA</v>
          </cell>
        </row>
        <row r="183">
          <cell r="M183" t="str">
            <v>SLOVENIA</v>
          </cell>
        </row>
        <row r="184">
          <cell r="M184" t="str">
            <v>SOUTH AFRICA</v>
          </cell>
        </row>
        <row r="185">
          <cell r="M185" t="str">
            <v>SOUTH KOREA</v>
          </cell>
        </row>
        <row r="186">
          <cell r="M186" t="str">
            <v>SPAIN</v>
          </cell>
        </row>
        <row r="187">
          <cell r="M187" t="str">
            <v>SWEDEN</v>
          </cell>
        </row>
        <row r="188">
          <cell r="M188" t="str">
            <v>SWITZERLAND</v>
          </cell>
        </row>
        <row r="189">
          <cell r="M189" t="str">
            <v>TAIWAN</v>
          </cell>
        </row>
        <row r="190">
          <cell r="M190" t="str">
            <v>THAILAND</v>
          </cell>
        </row>
        <row r="191">
          <cell r="M191" t="str">
            <v>TUNISIA</v>
          </cell>
        </row>
        <row r="192">
          <cell r="M192" t="str">
            <v>TURKEY</v>
          </cell>
        </row>
        <row r="193">
          <cell r="M193" t="str">
            <v>UK</v>
          </cell>
        </row>
        <row r="194">
          <cell r="M194" t="str">
            <v>UKRAINE</v>
          </cell>
        </row>
        <row r="195">
          <cell r="M195" t="str">
            <v>USA</v>
          </cell>
        </row>
        <row r="196">
          <cell r="M196" t="str">
            <v>VENEZUELA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G Analysis"/>
      <sheetName val="Dashboard"/>
      <sheetName val="BDG Analysis MTD-YTD"/>
      <sheetName val="Total CC70-CC79"/>
      <sheetName val="Headcount"/>
      <sheetName val="UP000070"/>
      <sheetName val="UP000071"/>
      <sheetName val="UP000072"/>
      <sheetName val="UP000073"/>
      <sheetName val="July 22 Employee List"/>
      <sheetName val="UP000074"/>
      <sheetName val="UP000075"/>
      <sheetName val="UP000076"/>
      <sheetName val="UP000078"/>
      <sheetName val="UP000079"/>
      <sheetName val="SAP Details"/>
      <sheetName val="Map"/>
      <sheetName val="PIV_Details"/>
      <sheetName val="summary per CC MTD"/>
      <sheetName val="summary per acct MTD"/>
      <sheetName val="Concur detail R&amp;D"/>
      <sheetName val="Concur_Pivot"/>
      <sheetName val="Sheet2"/>
    </sheetNames>
    <sheetDataSet>
      <sheetData sheetId="0"/>
      <sheetData sheetId="1">
        <row r="9">
          <cell r="C9" t="str">
            <v>TOT</v>
          </cell>
        </row>
      </sheetData>
      <sheetData sheetId="2"/>
      <sheetData sheetId="3">
        <row r="3">
          <cell r="AC3" t="str">
            <v>FCST3</v>
          </cell>
        </row>
        <row r="6">
          <cell r="A6" t="str">
            <v>UP000070</v>
          </cell>
          <cell r="AC6">
            <v>241.91838910246642</v>
          </cell>
          <cell r="AQ6">
            <v>235.86007072162357</v>
          </cell>
          <cell r="BE6">
            <v>225.64694428936517</v>
          </cell>
          <cell r="BS6">
            <v>229.34287124031948</v>
          </cell>
          <cell r="CG6">
            <v>225.01663000000002</v>
          </cell>
          <cell r="CU6">
            <v>129.66185000000002</v>
          </cell>
        </row>
        <row r="7">
          <cell r="A7" t="str">
            <v>UP000070</v>
          </cell>
          <cell r="AC7">
            <v>101.29528000000001</v>
          </cell>
          <cell r="AQ7">
            <v>100.11648</v>
          </cell>
          <cell r="BE7">
            <v>110.32</v>
          </cell>
          <cell r="BS7">
            <v>120</v>
          </cell>
          <cell r="CG7">
            <v>164.95839999999998</v>
          </cell>
          <cell r="CU7">
            <v>120</v>
          </cell>
        </row>
        <row r="8">
          <cell r="A8" t="str">
            <v>UP000070</v>
          </cell>
          <cell r="AC8">
            <v>0.48616000000000004</v>
          </cell>
          <cell r="AQ8">
            <v>2.2899500000000006</v>
          </cell>
          <cell r="BE8">
            <v>1.35</v>
          </cell>
          <cell r="BS8">
            <v>1.2</v>
          </cell>
          <cell r="CG8">
            <v>0.25</v>
          </cell>
          <cell r="CU8">
            <v>1.2</v>
          </cell>
        </row>
        <row r="9">
          <cell r="A9" t="str">
            <v>UP000070</v>
          </cell>
          <cell r="AC9">
            <v>3.645</v>
          </cell>
          <cell r="AQ9">
            <v>3</v>
          </cell>
          <cell r="BE9">
            <v>4.5</v>
          </cell>
          <cell r="BS9">
            <v>4.5</v>
          </cell>
          <cell r="CG9">
            <v>1.35</v>
          </cell>
          <cell r="CU9">
            <v>4.5</v>
          </cell>
        </row>
        <row r="10">
          <cell r="A10" t="str">
            <v>UP000070</v>
          </cell>
          <cell r="AC10">
            <v>1.4899500000000001</v>
          </cell>
          <cell r="AQ10">
            <v>0</v>
          </cell>
          <cell r="BE10">
            <v>0</v>
          </cell>
          <cell r="BS10">
            <v>0</v>
          </cell>
          <cell r="CG10">
            <v>0</v>
          </cell>
          <cell r="CU10">
            <v>0</v>
          </cell>
        </row>
        <row r="11">
          <cell r="A11" t="str">
            <v>UP000070</v>
          </cell>
          <cell r="AC11">
            <v>7.608270000000001</v>
          </cell>
          <cell r="AQ11">
            <v>10.970050000000002</v>
          </cell>
          <cell r="BE11">
            <v>11.573</v>
          </cell>
          <cell r="BS11">
            <v>11.600000000000001</v>
          </cell>
          <cell r="CG11">
            <v>4.7555700000000005</v>
          </cell>
          <cell r="CU11">
            <v>11.600000000000001</v>
          </cell>
        </row>
        <row r="12">
          <cell r="A12" t="str">
            <v>UP000070</v>
          </cell>
          <cell r="AC12">
            <v>1.6181699999999999</v>
          </cell>
          <cell r="AQ12">
            <v>1.1518800000000002</v>
          </cell>
          <cell r="BE12">
            <v>1.0230000000000001</v>
          </cell>
          <cell r="BS12">
            <v>0</v>
          </cell>
          <cell r="CG12">
            <v>0.57843999999999995</v>
          </cell>
          <cell r="CU12">
            <v>0</v>
          </cell>
        </row>
        <row r="13">
          <cell r="A13" t="str">
            <v>UP000070</v>
          </cell>
          <cell r="AC13">
            <v>0.56067</v>
          </cell>
          <cell r="AQ13">
            <v>0</v>
          </cell>
          <cell r="BE13">
            <v>0</v>
          </cell>
          <cell r="BS13">
            <v>0</v>
          </cell>
          <cell r="CG13">
            <v>0</v>
          </cell>
          <cell r="CU13">
            <v>0</v>
          </cell>
        </row>
        <row r="14">
          <cell r="A14" t="str">
            <v>UP000070</v>
          </cell>
          <cell r="AC14">
            <v>1</v>
          </cell>
          <cell r="AQ14">
            <v>4</v>
          </cell>
          <cell r="BE14">
            <v>5</v>
          </cell>
          <cell r="BS14">
            <v>6</v>
          </cell>
          <cell r="CG14">
            <v>0</v>
          </cell>
          <cell r="CU14">
            <v>6</v>
          </cell>
        </row>
        <row r="15">
          <cell r="A15" t="str">
            <v>UP000070</v>
          </cell>
          <cell r="AC15">
            <v>61.383000000000003</v>
          </cell>
          <cell r="AQ15">
            <v>61.381200000000014</v>
          </cell>
          <cell r="BE15">
            <v>61.381000000000014</v>
          </cell>
          <cell r="BS15">
            <v>5.1818400000000002</v>
          </cell>
          <cell r="CG15">
            <v>4.7504518200000003</v>
          </cell>
          <cell r="CU15">
            <v>5.1818400000000002</v>
          </cell>
        </row>
        <row r="16">
          <cell r="A16" t="str">
            <v>UP000070</v>
          </cell>
          <cell r="AC16">
            <v>473.86602999999997</v>
          </cell>
          <cell r="AQ16">
            <v>473.69290000000012</v>
          </cell>
          <cell r="BE16">
            <v>473.5689999999999</v>
          </cell>
          <cell r="BS16">
            <v>0</v>
          </cell>
          <cell r="CG16">
            <v>8.347138450000001</v>
          </cell>
          <cell r="CU16">
            <v>0</v>
          </cell>
        </row>
        <row r="17">
          <cell r="A17" t="str">
            <v>UP000070</v>
          </cell>
          <cell r="AC17">
            <v>0.1795099999999934</v>
          </cell>
          <cell r="AQ17">
            <v>1.1795099999999934</v>
          </cell>
          <cell r="BE17">
            <v>1.7</v>
          </cell>
          <cell r="BS17">
            <v>1.9</v>
          </cell>
          <cell r="CG17">
            <v>-13.204329999999999</v>
          </cell>
          <cell r="CU17">
            <v>1.9</v>
          </cell>
        </row>
        <row r="18">
          <cell r="A18" t="str">
            <v>UP000070</v>
          </cell>
          <cell r="AC18">
            <v>0.65034999999999998</v>
          </cell>
          <cell r="AQ18">
            <v>1.65035</v>
          </cell>
          <cell r="BE18">
            <v>3</v>
          </cell>
          <cell r="BS18">
            <v>3</v>
          </cell>
          <cell r="CG18">
            <v>0.34899999999999998</v>
          </cell>
          <cell r="CU18">
            <v>3</v>
          </cell>
        </row>
        <row r="19">
          <cell r="A19" t="str">
            <v>UP000070</v>
          </cell>
          <cell r="AC19">
            <v>0</v>
          </cell>
          <cell r="AQ19">
            <v>0</v>
          </cell>
          <cell r="BE19">
            <v>200.29999999999995</v>
          </cell>
          <cell r="BS19">
            <v>0</v>
          </cell>
          <cell r="CG19">
            <v>0</v>
          </cell>
          <cell r="CU19">
            <v>0</v>
          </cell>
        </row>
        <row r="20">
          <cell r="A20" t="str">
            <v>UP000070</v>
          </cell>
          <cell r="AC20">
            <v>17.97007</v>
          </cell>
          <cell r="AQ20">
            <v>19.872959999999999</v>
          </cell>
          <cell r="BE20">
            <v>19.823</v>
          </cell>
          <cell r="BS20">
            <v>15</v>
          </cell>
          <cell r="CG20">
            <v>3.5812500000000003</v>
          </cell>
          <cell r="CU20">
            <v>20</v>
          </cell>
        </row>
        <row r="21">
          <cell r="A21" t="str">
            <v>UP000070</v>
          </cell>
          <cell r="AC21">
            <v>0</v>
          </cell>
          <cell r="AQ21">
            <v>0</v>
          </cell>
          <cell r="BE21">
            <v>0</v>
          </cell>
          <cell r="BS21">
            <v>0</v>
          </cell>
          <cell r="CG21">
            <v>0</v>
          </cell>
          <cell r="CU21">
            <v>0</v>
          </cell>
        </row>
        <row r="22">
          <cell r="A22" t="str">
            <v>UP000070</v>
          </cell>
          <cell r="AC22">
            <v>913.67084910246626</v>
          </cell>
          <cell r="AQ22">
            <v>915.16535072162378</v>
          </cell>
          <cell r="BE22">
            <v>1119.1859442893654</v>
          </cell>
          <cell r="BS22">
            <v>397.72471124031949</v>
          </cell>
          <cell r="CG22">
            <v>400.73255027000005</v>
          </cell>
          <cell r="CU22">
            <v>303.04369000000003</v>
          </cell>
        </row>
        <row r="23">
          <cell r="A23" t="str">
            <v>UP000071</v>
          </cell>
          <cell r="AC23">
            <v>264.4620698494553</v>
          </cell>
          <cell r="AQ23">
            <v>277.18743208165506</v>
          </cell>
          <cell r="BE23">
            <v>269.95249911053003</v>
          </cell>
          <cell r="BS23">
            <v>527.88015555251536</v>
          </cell>
          <cell r="CG23">
            <v>357.38914000000005</v>
          </cell>
          <cell r="CU23">
            <v>272.72699893263604</v>
          </cell>
        </row>
        <row r="24">
          <cell r="A24" t="str">
            <v>UP000071</v>
          </cell>
          <cell r="AC24">
            <v>0.2</v>
          </cell>
          <cell r="AQ24">
            <v>0.79999999999999993</v>
          </cell>
          <cell r="BE24">
            <v>0.99999999999999989</v>
          </cell>
          <cell r="BS24">
            <v>1.2</v>
          </cell>
          <cell r="CG24">
            <v>2</v>
          </cell>
          <cell r="CU24">
            <v>1.2</v>
          </cell>
        </row>
        <row r="25">
          <cell r="A25" t="str">
            <v>UP000071</v>
          </cell>
          <cell r="AC25">
            <v>0</v>
          </cell>
          <cell r="AQ25">
            <v>0</v>
          </cell>
          <cell r="BE25">
            <v>0</v>
          </cell>
          <cell r="BS25">
            <v>0</v>
          </cell>
          <cell r="CG25">
            <v>4.7329999999999997E-2</v>
          </cell>
          <cell r="CU25">
            <v>0</v>
          </cell>
        </row>
        <row r="26">
          <cell r="A26" t="str">
            <v>UP000071</v>
          </cell>
          <cell r="AC26">
            <v>1.8787400000000001</v>
          </cell>
          <cell r="AQ26">
            <v>3.8787400000000001</v>
          </cell>
          <cell r="BE26">
            <v>3.65</v>
          </cell>
          <cell r="BS26">
            <v>5</v>
          </cell>
          <cell r="CG26">
            <v>0.51493999999999995</v>
          </cell>
          <cell r="CU26">
            <v>4</v>
          </cell>
        </row>
        <row r="27">
          <cell r="A27" t="str">
            <v>UP000071</v>
          </cell>
          <cell r="AC27">
            <v>0</v>
          </cell>
          <cell r="AQ27">
            <v>0</v>
          </cell>
          <cell r="BE27">
            <v>1.6E-2</v>
          </cell>
          <cell r="BS27">
            <v>1.6E-2</v>
          </cell>
          <cell r="CG27">
            <v>7.8799999999999999E-3</v>
          </cell>
          <cell r="CU27">
            <v>1.6E-2</v>
          </cell>
        </row>
        <row r="28">
          <cell r="A28" t="str">
            <v>UP000071</v>
          </cell>
          <cell r="AC28">
            <v>4.1576699999999995</v>
          </cell>
          <cell r="AQ28">
            <v>6</v>
          </cell>
          <cell r="BE28">
            <v>13</v>
          </cell>
          <cell r="BS28">
            <v>12</v>
          </cell>
          <cell r="CG28">
            <v>0</v>
          </cell>
          <cell r="CU28">
            <v>14</v>
          </cell>
        </row>
        <row r="29">
          <cell r="A29" t="str">
            <v>UP000071</v>
          </cell>
          <cell r="AC29">
            <v>270.69847984945528</v>
          </cell>
          <cell r="AQ29">
            <v>287.86617208165507</v>
          </cell>
          <cell r="BE29">
            <v>287.61849911053002</v>
          </cell>
          <cell r="BS29">
            <v>546.09615555251537</v>
          </cell>
          <cell r="CG29">
            <v>359.95929000000007</v>
          </cell>
          <cell r="CU29">
            <v>291.94299893263604</v>
          </cell>
        </row>
        <row r="30">
          <cell r="A30" t="str">
            <v>UP000072</v>
          </cell>
          <cell r="AC30">
            <v>1071.2916459044118</v>
          </cell>
          <cell r="AQ30">
            <v>1143.7695780430429</v>
          </cell>
          <cell r="BE30">
            <v>1494.1902534091878</v>
          </cell>
          <cell r="BS30">
            <v>1437.787850461518</v>
          </cell>
          <cell r="CG30">
            <v>1413.37282</v>
          </cell>
          <cell r="CU30">
            <v>1576.5602534091877</v>
          </cell>
        </row>
        <row r="31">
          <cell r="A31" t="str">
            <v>UP000072</v>
          </cell>
          <cell r="AC31">
            <v>1.3248199999999999</v>
          </cell>
          <cell r="AQ31">
            <v>1.7788199999999998</v>
          </cell>
          <cell r="BE31">
            <v>0.65400000000000003</v>
          </cell>
          <cell r="BS31">
            <v>0.65400000000000003</v>
          </cell>
          <cell r="CG31">
            <v>1.477E-2</v>
          </cell>
          <cell r="CU31">
            <v>0.65400000000000003</v>
          </cell>
        </row>
        <row r="32">
          <cell r="A32" t="str">
            <v>UP000072</v>
          </cell>
          <cell r="AC32">
            <v>6.3570000000000002</v>
          </cell>
          <cell r="AQ32">
            <v>26.5</v>
          </cell>
          <cell r="BE32">
            <v>26.5</v>
          </cell>
          <cell r="BS32">
            <v>30</v>
          </cell>
          <cell r="CG32">
            <v>15.6</v>
          </cell>
          <cell r="CU32">
            <v>30</v>
          </cell>
        </row>
        <row r="33">
          <cell r="A33" t="str">
            <v>UP000072</v>
          </cell>
          <cell r="AC33">
            <v>17.495270000000001</v>
          </cell>
          <cell r="AQ33">
            <v>21.77919</v>
          </cell>
          <cell r="BE33">
            <v>20.012999999999998</v>
          </cell>
          <cell r="BS33">
            <v>0</v>
          </cell>
          <cell r="CG33">
            <v>15.13575</v>
          </cell>
          <cell r="CU33">
            <v>20</v>
          </cell>
        </row>
        <row r="34">
          <cell r="A34" t="str">
            <v>UP000072</v>
          </cell>
          <cell r="AC34">
            <v>41.537700000000001</v>
          </cell>
          <cell r="AQ34">
            <v>45.527059999999999</v>
          </cell>
          <cell r="BE34">
            <v>62.28</v>
          </cell>
          <cell r="BS34">
            <v>60</v>
          </cell>
          <cell r="CG34">
            <v>46.105519999999999</v>
          </cell>
          <cell r="CU34">
            <v>50</v>
          </cell>
        </row>
        <row r="35">
          <cell r="A35" t="str">
            <v>UP000072</v>
          </cell>
          <cell r="AC35">
            <v>0.92786999999999997</v>
          </cell>
          <cell r="AQ35">
            <v>1.5</v>
          </cell>
          <cell r="BE35">
            <v>3</v>
          </cell>
          <cell r="BS35">
            <v>3</v>
          </cell>
          <cell r="CG35">
            <v>4.192540000000001</v>
          </cell>
          <cell r="CU35">
            <v>3</v>
          </cell>
        </row>
        <row r="36">
          <cell r="A36" t="str">
            <v>UP000072</v>
          </cell>
          <cell r="AC36">
            <v>2.3017299999999996</v>
          </cell>
          <cell r="AQ36">
            <v>9.0780000000000083E-2</v>
          </cell>
          <cell r="BE36">
            <v>0</v>
          </cell>
          <cell r="BS36">
            <v>0</v>
          </cell>
          <cell r="CG36">
            <v>0</v>
          </cell>
          <cell r="CU36">
            <v>0</v>
          </cell>
        </row>
        <row r="37">
          <cell r="A37" t="str">
            <v>UP000072</v>
          </cell>
          <cell r="AC37">
            <v>0</v>
          </cell>
          <cell r="AQ37">
            <v>0</v>
          </cell>
          <cell r="BE37">
            <v>0</v>
          </cell>
          <cell r="BS37">
            <v>0</v>
          </cell>
          <cell r="CG37">
            <v>0</v>
          </cell>
          <cell r="CU37">
            <v>0</v>
          </cell>
        </row>
        <row r="38">
          <cell r="A38" t="str">
            <v>UP000072</v>
          </cell>
          <cell r="AC38">
            <v>10.23997</v>
          </cell>
          <cell r="AQ38">
            <v>13.434560000000001</v>
          </cell>
          <cell r="BE38">
            <v>14.291</v>
          </cell>
          <cell r="BS38">
            <v>15</v>
          </cell>
          <cell r="CG38">
            <v>5.6043900000000013</v>
          </cell>
          <cell r="CU38">
            <v>15</v>
          </cell>
        </row>
        <row r="39">
          <cell r="A39" t="str">
            <v>UP000072</v>
          </cell>
          <cell r="AC39">
            <v>1.5265899999999997</v>
          </cell>
          <cell r="AQ39">
            <v>0.16640000000000002</v>
          </cell>
          <cell r="BE39">
            <v>0.81600000000000006</v>
          </cell>
          <cell r="BS39">
            <v>0</v>
          </cell>
          <cell r="CG39">
            <v>1.2807499999999998</v>
          </cell>
          <cell r="CU39">
            <v>0</v>
          </cell>
        </row>
        <row r="40">
          <cell r="A40" t="str">
            <v>UP000072</v>
          </cell>
          <cell r="AC40">
            <v>0.5</v>
          </cell>
          <cell r="AQ40">
            <v>1.5</v>
          </cell>
          <cell r="BE40">
            <v>2</v>
          </cell>
          <cell r="BS40">
            <v>2</v>
          </cell>
          <cell r="CG40">
            <v>0.6</v>
          </cell>
          <cell r="CU40">
            <v>2</v>
          </cell>
        </row>
        <row r="41">
          <cell r="A41" t="str">
            <v>UP000072</v>
          </cell>
          <cell r="AC41">
            <v>21.765740000000001</v>
          </cell>
          <cell r="AQ41">
            <v>50.078000000000003</v>
          </cell>
          <cell r="BE41">
            <v>79.207999999999998</v>
          </cell>
          <cell r="BS41">
            <v>98.468000000000004</v>
          </cell>
          <cell r="CG41">
            <v>8.3848199999999995</v>
          </cell>
          <cell r="CU41">
            <v>98.468000000000004</v>
          </cell>
        </row>
        <row r="42">
          <cell r="A42" t="str">
            <v>UP000072</v>
          </cell>
          <cell r="AC42">
            <v>145.98092</v>
          </cell>
          <cell r="AQ42">
            <v>141.72451000000001</v>
          </cell>
          <cell r="BE42">
            <v>154.072</v>
          </cell>
          <cell r="BS42">
            <v>155</v>
          </cell>
          <cell r="CG42">
            <v>113.72766</v>
          </cell>
          <cell r="CU42">
            <v>155</v>
          </cell>
        </row>
        <row r="43">
          <cell r="A43" t="str">
            <v>UP000072</v>
          </cell>
          <cell r="AC43">
            <v>1321.2492559044117</v>
          </cell>
          <cell r="AQ43">
            <v>1447.8488980430427</v>
          </cell>
          <cell r="BE43">
            <v>1857.0242534091876</v>
          </cell>
          <cell r="BS43">
            <v>1801.9098504615181</v>
          </cell>
          <cell r="CG43">
            <v>1624.0190199999997</v>
          </cell>
          <cell r="CU43">
            <v>1950.6822534091878</v>
          </cell>
        </row>
        <row r="44">
          <cell r="A44" t="str">
            <v>UP000073</v>
          </cell>
          <cell r="AC44">
            <v>673.39683899197871</v>
          </cell>
          <cell r="AQ44">
            <v>668.03962060850574</v>
          </cell>
          <cell r="BE44">
            <v>752.21085760478115</v>
          </cell>
          <cell r="BS44">
            <v>769.14530352534439</v>
          </cell>
          <cell r="CG44">
            <v>733.95974999999999</v>
          </cell>
          <cell r="CU44">
            <v>442.01258000000001</v>
          </cell>
        </row>
        <row r="45">
          <cell r="A45" t="str">
            <v>UP000073</v>
          </cell>
          <cell r="AC45">
            <v>0.34096000000000004</v>
          </cell>
          <cell r="AQ45">
            <v>0.79999999999999993</v>
          </cell>
          <cell r="BE45">
            <v>1.0999999999999999</v>
          </cell>
          <cell r="BS45">
            <v>1.2</v>
          </cell>
          <cell r="CG45">
            <v>0.95938999999999997</v>
          </cell>
          <cell r="CU45">
            <v>1.2</v>
          </cell>
        </row>
        <row r="46">
          <cell r="A46" t="str">
            <v>UP000073</v>
          </cell>
          <cell r="AC46">
            <v>5.79</v>
          </cell>
          <cell r="AQ46">
            <v>13.5</v>
          </cell>
          <cell r="BE46">
            <v>16.5</v>
          </cell>
          <cell r="BS46">
            <v>18</v>
          </cell>
          <cell r="CG46">
            <v>5.7620000000000005</v>
          </cell>
          <cell r="CU46">
            <v>18</v>
          </cell>
        </row>
        <row r="47">
          <cell r="A47" t="str">
            <v>UP000073</v>
          </cell>
          <cell r="AC47">
            <v>32.409560000000006</v>
          </cell>
          <cell r="AQ47">
            <v>6.3810900000000004</v>
          </cell>
          <cell r="BE47">
            <v>0</v>
          </cell>
          <cell r="BS47">
            <v>0</v>
          </cell>
          <cell r="CG47">
            <v>0.26385999999997162</v>
          </cell>
          <cell r="CU47">
            <v>0</v>
          </cell>
        </row>
        <row r="48">
          <cell r="A48" t="str">
            <v>UP000073</v>
          </cell>
          <cell r="AC48">
            <v>20.060360000000003</v>
          </cell>
          <cell r="AQ48">
            <v>18.428100000000001</v>
          </cell>
          <cell r="BE48">
            <v>14.475999999999999</v>
          </cell>
          <cell r="BS48">
            <v>15</v>
          </cell>
          <cell r="CG48">
            <v>26.402309999999996</v>
          </cell>
          <cell r="CU48">
            <v>15</v>
          </cell>
        </row>
        <row r="49">
          <cell r="A49" t="str">
            <v>UP000073</v>
          </cell>
          <cell r="AC49">
            <v>3.6790600000000007</v>
          </cell>
          <cell r="AQ49">
            <v>2.2829999999999999</v>
          </cell>
          <cell r="BE49">
            <v>2.3400000000000003</v>
          </cell>
          <cell r="BS49">
            <v>2.4</v>
          </cell>
          <cell r="CG49">
            <v>0.70933000000000002</v>
          </cell>
          <cell r="CU49">
            <v>2.4</v>
          </cell>
        </row>
        <row r="50">
          <cell r="A50" t="str">
            <v>UP000073</v>
          </cell>
          <cell r="AC50">
            <v>0.28195000000000003</v>
          </cell>
          <cell r="AQ50">
            <v>0.79999999999999993</v>
          </cell>
          <cell r="BE50">
            <v>1.2</v>
          </cell>
          <cell r="BS50">
            <v>1.2</v>
          </cell>
          <cell r="CG50">
            <v>3.0130000000000001E-2</v>
          </cell>
          <cell r="CU50">
            <v>1.2</v>
          </cell>
        </row>
        <row r="51">
          <cell r="A51" t="str">
            <v>UP000073</v>
          </cell>
          <cell r="AC51">
            <v>8.822020000000002</v>
          </cell>
          <cell r="AQ51">
            <v>9.7263400000000004</v>
          </cell>
          <cell r="BE51">
            <v>15.551000000000004</v>
          </cell>
          <cell r="BS51">
            <v>15.600000000000003</v>
          </cell>
          <cell r="CG51">
            <v>10.94698</v>
          </cell>
          <cell r="CU51">
            <v>15.600000000000003</v>
          </cell>
        </row>
        <row r="52">
          <cell r="A52" t="str">
            <v>UP000073</v>
          </cell>
          <cell r="AC52">
            <v>4.8108699999999995</v>
          </cell>
          <cell r="AQ52">
            <v>0.6994999999999999</v>
          </cell>
          <cell r="BE52">
            <v>0.79999999999999993</v>
          </cell>
          <cell r="BS52">
            <v>0.6</v>
          </cell>
          <cell r="CG52">
            <v>0.67849999999999999</v>
          </cell>
          <cell r="CU52">
            <v>0.6</v>
          </cell>
        </row>
        <row r="53">
          <cell r="A53" t="str">
            <v>UP000073</v>
          </cell>
          <cell r="AC53">
            <v>0</v>
          </cell>
          <cell r="AQ53">
            <v>0</v>
          </cell>
          <cell r="BE53">
            <v>0</v>
          </cell>
          <cell r="BS53">
            <v>0</v>
          </cell>
          <cell r="CG53">
            <v>21.323429999999995</v>
          </cell>
          <cell r="CU53">
            <v>0</v>
          </cell>
        </row>
        <row r="54">
          <cell r="A54" t="str">
            <v>UP000073</v>
          </cell>
          <cell r="AC54">
            <v>17.049060000000001</v>
          </cell>
          <cell r="AQ54">
            <v>35.151999999999994</v>
          </cell>
          <cell r="BE54">
            <v>48.939999999999991</v>
          </cell>
          <cell r="BS54">
            <v>58.727999999999987</v>
          </cell>
          <cell r="CG54">
            <v>3.7022499999999994</v>
          </cell>
          <cell r="CU54">
            <v>58.727999999999987</v>
          </cell>
        </row>
        <row r="55">
          <cell r="A55" t="str">
            <v>UP000073</v>
          </cell>
          <cell r="AC55">
            <v>1.409E-2</v>
          </cell>
          <cell r="AQ55">
            <v>1.409E-2</v>
          </cell>
          <cell r="BE55">
            <v>0</v>
          </cell>
          <cell r="BS55">
            <v>0</v>
          </cell>
          <cell r="CG55">
            <v>0</v>
          </cell>
          <cell r="CU55">
            <v>0</v>
          </cell>
        </row>
        <row r="56">
          <cell r="A56" t="str">
            <v>UP000073</v>
          </cell>
          <cell r="AC56">
            <v>766.65476899197881</v>
          </cell>
          <cell r="AQ56">
            <v>755.82374060850566</v>
          </cell>
          <cell r="BE56">
            <v>853.11785760478119</v>
          </cell>
          <cell r="BS56">
            <v>881.87330352534445</v>
          </cell>
          <cell r="CG56">
            <v>804.73793000000001</v>
          </cell>
          <cell r="CU56">
            <v>554.74058000000002</v>
          </cell>
        </row>
        <row r="57">
          <cell r="A57" t="str">
            <v>UP000074</v>
          </cell>
          <cell r="AC57">
            <v>424.25060066812682</v>
          </cell>
          <cell r="AQ57">
            <v>422.92425360300228</v>
          </cell>
          <cell r="BE57">
            <v>449.53274745179345</v>
          </cell>
          <cell r="BS57">
            <v>450.08966180154704</v>
          </cell>
          <cell r="CG57">
            <v>466.46699000000001</v>
          </cell>
          <cell r="CU57">
            <v>261.30110999999999</v>
          </cell>
        </row>
        <row r="58">
          <cell r="A58" t="str">
            <v>UP000074</v>
          </cell>
          <cell r="AC58">
            <v>0</v>
          </cell>
          <cell r="AQ58">
            <v>0</v>
          </cell>
          <cell r="BE58">
            <v>0</v>
          </cell>
          <cell r="BS58">
            <v>0</v>
          </cell>
          <cell r="CG58">
            <v>0.625</v>
          </cell>
          <cell r="CU58">
            <v>0</v>
          </cell>
        </row>
        <row r="59">
          <cell r="A59" t="str">
            <v>UP000074</v>
          </cell>
          <cell r="AC59">
            <v>34.549999999999997</v>
          </cell>
          <cell r="AQ59">
            <v>4</v>
          </cell>
          <cell r="BE59">
            <v>4</v>
          </cell>
          <cell r="BS59">
            <v>6</v>
          </cell>
          <cell r="CG59">
            <v>0.34899999999999998</v>
          </cell>
          <cell r="CU59">
            <v>6</v>
          </cell>
        </row>
        <row r="60">
          <cell r="A60" t="str">
            <v>UP000074</v>
          </cell>
          <cell r="AC60">
            <v>0</v>
          </cell>
          <cell r="AQ60">
            <v>0</v>
          </cell>
          <cell r="BE60">
            <v>0</v>
          </cell>
          <cell r="BS60">
            <v>0</v>
          </cell>
          <cell r="CG60">
            <v>0</v>
          </cell>
          <cell r="CU60">
            <v>0</v>
          </cell>
        </row>
        <row r="61">
          <cell r="A61" t="str">
            <v>UP000074</v>
          </cell>
          <cell r="AC61">
            <v>0.89477000000000007</v>
          </cell>
          <cell r="AQ61">
            <v>0.20516000000000001</v>
          </cell>
          <cell r="BE61">
            <v>3.2000000000000001E-2</v>
          </cell>
          <cell r="BS61">
            <v>0</v>
          </cell>
          <cell r="CG61">
            <v>0.25528000000000001</v>
          </cell>
          <cell r="CU61">
            <v>0</v>
          </cell>
        </row>
        <row r="62">
          <cell r="A62" t="str">
            <v>UP000074</v>
          </cell>
          <cell r="AC62">
            <v>0.32474000000000003</v>
          </cell>
          <cell r="AQ62">
            <v>0</v>
          </cell>
          <cell r="BE62">
            <v>0</v>
          </cell>
          <cell r="BS62">
            <v>0</v>
          </cell>
          <cell r="CG62">
            <v>0</v>
          </cell>
          <cell r="CU62">
            <v>0</v>
          </cell>
        </row>
        <row r="63">
          <cell r="A63" t="str">
            <v>UP000074</v>
          </cell>
          <cell r="AC63">
            <v>0</v>
          </cell>
          <cell r="AQ63">
            <v>0</v>
          </cell>
          <cell r="BE63">
            <v>0</v>
          </cell>
          <cell r="BS63">
            <v>0</v>
          </cell>
          <cell r="CG63">
            <v>0.05</v>
          </cell>
          <cell r="CU63">
            <v>0</v>
          </cell>
        </row>
        <row r="64">
          <cell r="A64" t="str">
            <v>UP000074</v>
          </cell>
          <cell r="AC64">
            <v>0</v>
          </cell>
          <cell r="AQ64">
            <v>0</v>
          </cell>
          <cell r="BE64">
            <v>0</v>
          </cell>
          <cell r="BS64">
            <v>0</v>
          </cell>
          <cell r="CG64">
            <v>0</v>
          </cell>
          <cell r="CU64">
            <v>0</v>
          </cell>
        </row>
        <row r="65">
          <cell r="A65" t="str">
            <v>UP000074</v>
          </cell>
          <cell r="AC65">
            <v>21.05097</v>
          </cell>
          <cell r="AQ65">
            <v>26.516110000000001</v>
          </cell>
          <cell r="BE65">
            <v>33</v>
          </cell>
          <cell r="BS65">
            <v>15</v>
          </cell>
          <cell r="CG65">
            <v>4.4177300000000006</v>
          </cell>
          <cell r="CU65">
            <v>15</v>
          </cell>
        </row>
        <row r="66">
          <cell r="A66" t="str">
            <v>UP000074</v>
          </cell>
          <cell r="AC66">
            <v>481.07108066812685</v>
          </cell>
          <cell r="AQ66">
            <v>453.64552360300229</v>
          </cell>
          <cell r="BE66">
            <v>486.56474745179344</v>
          </cell>
          <cell r="BS66">
            <v>471.08966180154704</v>
          </cell>
          <cell r="CG66">
            <v>472.16400000000004</v>
          </cell>
          <cell r="CU66">
            <v>282.30110999999999</v>
          </cell>
        </row>
        <row r="67">
          <cell r="A67" t="str">
            <v>UP000075</v>
          </cell>
          <cell r="AC67">
            <v>699.10242151127613</v>
          </cell>
          <cell r="AQ67">
            <v>698.64038281467253</v>
          </cell>
          <cell r="BE67">
            <v>537.82032472653134</v>
          </cell>
          <cell r="BS67">
            <v>491.38320614648381</v>
          </cell>
          <cell r="CG67">
            <v>561.36946</v>
          </cell>
          <cell r="CU67">
            <v>295.43281000000002</v>
          </cell>
        </row>
        <row r="68">
          <cell r="A68" t="str">
            <v>UP000075</v>
          </cell>
          <cell r="AC68">
            <v>0</v>
          </cell>
          <cell r="AQ68">
            <v>0</v>
          </cell>
          <cell r="BE68">
            <v>0</v>
          </cell>
          <cell r="BS68">
            <v>0</v>
          </cell>
          <cell r="CG68">
            <v>6.25E-2</v>
          </cell>
          <cell r="CU68">
            <v>0</v>
          </cell>
        </row>
        <row r="69">
          <cell r="A69" t="str">
            <v>UP000075</v>
          </cell>
          <cell r="AC69">
            <v>27.728000000000002</v>
          </cell>
          <cell r="AQ69">
            <v>42.728000000000002</v>
          </cell>
          <cell r="BE69">
            <v>42.728000000000002</v>
          </cell>
          <cell r="BS69">
            <v>45</v>
          </cell>
          <cell r="CG69">
            <v>23.978999999999999</v>
          </cell>
          <cell r="CU69">
            <v>45</v>
          </cell>
        </row>
        <row r="70">
          <cell r="A70" t="str">
            <v>UP000075</v>
          </cell>
          <cell r="AC70">
            <v>0.4</v>
          </cell>
          <cell r="AQ70">
            <v>1.5999999999999999</v>
          </cell>
          <cell r="BE70">
            <v>2.1999999999999997</v>
          </cell>
          <cell r="BS70">
            <v>2.4</v>
          </cell>
          <cell r="CG70">
            <v>0</v>
          </cell>
          <cell r="CU70">
            <v>2.4</v>
          </cell>
        </row>
        <row r="71">
          <cell r="A71" t="str">
            <v>UP000075</v>
          </cell>
          <cell r="AC71">
            <v>3.1318099999999998</v>
          </cell>
          <cell r="AQ71">
            <v>4.3315099999999997</v>
          </cell>
          <cell r="BE71">
            <v>5.032</v>
          </cell>
          <cell r="BS71">
            <v>6</v>
          </cell>
          <cell r="CG71">
            <v>3.1201400000000001</v>
          </cell>
          <cell r="CU71">
            <v>6</v>
          </cell>
        </row>
        <row r="72">
          <cell r="A72" t="str">
            <v>UP000075</v>
          </cell>
          <cell r="AC72">
            <v>5.4256000000000002</v>
          </cell>
          <cell r="AQ72">
            <v>5.4256000000000002</v>
          </cell>
          <cell r="BE72">
            <v>5.4260000000000002</v>
          </cell>
          <cell r="BS72">
            <v>0</v>
          </cell>
          <cell r="CG72">
            <v>13.185880000000001</v>
          </cell>
          <cell r="CU72">
            <v>0</v>
          </cell>
        </row>
        <row r="73">
          <cell r="A73" t="str">
            <v>UP000075</v>
          </cell>
          <cell r="AC73">
            <v>0.42199999999999999</v>
          </cell>
          <cell r="AQ73">
            <v>0</v>
          </cell>
          <cell r="BE73">
            <v>0</v>
          </cell>
          <cell r="BS73">
            <v>0</v>
          </cell>
          <cell r="CG73">
            <v>0</v>
          </cell>
          <cell r="CU73">
            <v>0</v>
          </cell>
        </row>
        <row r="74">
          <cell r="A74" t="str">
            <v>UP000075</v>
          </cell>
          <cell r="AC74">
            <v>1.6842300000000001</v>
          </cell>
          <cell r="AQ74">
            <v>0</v>
          </cell>
          <cell r="BE74">
            <v>0</v>
          </cell>
          <cell r="BS74">
            <v>0</v>
          </cell>
          <cell r="CG74">
            <v>0</v>
          </cell>
          <cell r="CU74">
            <v>0</v>
          </cell>
        </row>
        <row r="75">
          <cell r="A75" t="str">
            <v>UP000075</v>
          </cell>
          <cell r="AC75">
            <v>0</v>
          </cell>
          <cell r="AQ75">
            <v>0</v>
          </cell>
          <cell r="BE75">
            <v>0</v>
          </cell>
          <cell r="BS75">
            <v>0</v>
          </cell>
          <cell r="CG75">
            <v>1.1877500000000001</v>
          </cell>
          <cell r="CU75">
            <v>0</v>
          </cell>
        </row>
        <row r="76">
          <cell r="A76" t="str">
            <v>UP000075</v>
          </cell>
          <cell r="AC76">
            <v>9</v>
          </cell>
          <cell r="AQ76">
            <v>18</v>
          </cell>
          <cell r="BE76">
            <v>48</v>
          </cell>
          <cell r="BS76">
            <v>48</v>
          </cell>
          <cell r="CG76">
            <v>16.32</v>
          </cell>
          <cell r="CU76">
            <v>48</v>
          </cell>
        </row>
        <row r="77">
          <cell r="A77" t="str">
            <v>UP000075</v>
          </cell>
          <cell r="AC77">
            <v>5.8632600000000004</v>
          </cell>
          <cell r="AQ77">
            <v>10.728260000000001</v>
          </cell>
          <cell r="BE77">
            <v>22</v>
          </cell>
          <cell r="BS77">
            <v>26</v>
          </cell>
          <cell r="CG77">
            <v>0</v>
          </cell>
          <cell r="CU77">
            <v>22</v>
          </cell>
        </row>
        <row r="78">
          <cell r="A78" t="str">
            <v>UP000075</v>
          </cell>
          <cell r="AC78">
            <v>752.75732151127602</v>
          </cell>
          <cell r="AQ78">
            <v>781.4537528146725</v>
          </cell>
          <cell r="BE78">
            <v>663.20632472653142</v>
          </cell>
          <cell r="BS78">
            <v>618.78320614648385</v>
          </cell>
          <cell r="CG78">
            <v>619.22473000000014</v>
          </cell>
          <cell r="CU78">
            <v>418.83280999999999</v>
          </cell>
        </row>
        <row r="79">
          <cell r="A79" t="str">
            <v>UP000076</v>
          </cell>
          <cell r="AC79">
            <v>0</v>
          </cell>
          <cell r="AQ79">
            <v>0</v>
          </cell>
          <cell r="BE79">
            <v>0</v>
          </cell>
          <cell r="BS79">
            <v>0</v>
          </cell>
          <cell r="CG79">
            <v>0</v>
          </cell>
          <cell r="CU79">
            <v>0</v>
          </cell>
        </row>
        <row r="80">
          <cell r="A80" t="str">
            <v>UP000076</v>
          </cell>
          <cell r="AC80">
            <v>0</v>
          </cell>
          <cell r="AQ80">
            <v>0</v>
          </cell>
          <cell r="BE80">
            <v>0</v>
          </cell>
          <cell r="BS80">
            <v>0</v>
          </cell>
          <cell r="CG80">
            <v>0</v>
          </cell>
          <cell r="CU80">
            <v>0</v>
          </cell>
        </row>
        <row r="81">
          <cell r="A81" t="str">
            <v>UP000076</v>
          </cell>
          <cell r="AC81">
            <v>0</v>
          </cell>
          <cell r="AQ81">
            <v>0</v>
          </cell>
          <cell r="BE81">
            <v>0</v>
          </cell>
          <cell r="BS81">
            <v>0</v>
          </cell>
          <cell r="CG81">
            <v>0</v>
          </cell>
          <cell r="CU81">
            <v>0</v>
          </cell>
        </row>
        <row r="82">
          <cell r="A82" t="str">
            <v>UP000076</v>
          </cell>
          <cell r="AC82">
            <v>0</v>
          </cell>
          <cell r="AQ82">
            <v>0</v>
          </cell>
          <cell r="BE82">
            <v>0</v>
          </cell>
          <cell r="BS82">
            <v>0</v>
          </cell>
          <cell r="CG82">
            <v>0</v>
          </cell>
          <cell r="CU82">
            <v>0</v>
          </cell>
        </row>
        <row r="83">
          <cell r="A83" t="str">
            <v>UP000076</v>
          </cell>
          <cell r="AC83">
            <v>0</v>
          </cell>
          <cell r="AQ83">
            <v>0</v>
          </cell>
          <cell r="BE83">
            <v>0</v>
          </cell>
          <cell r="BS83">
            <v>0</v>
          </cell>
          <cell r="CG83">
            <v>0</v>
          </cell>
          <cell r="CU83">
            <v>0</v>
          </cell>
        </row>
        <row r="84">
          <cell r="A84" t="str">
            <v>UP000076</v>
          </cell>
          <cell r="AC84">
            <v>0</v>
          </cell>
          <cell r="AQ84">
            <v>0</v>
          </cell>
          <cell r="BE84">
            <v>0</v>
          </cell>
          <cell r="BS84">
            <v>0</v>
          </cell>
          <cell r="CG84">
            <v>0</v>
          </cell>
          <cell r="CU84">
            <v>0</v>
          </cell>
        </row>
        <row r="85">
          <cell r="A85" t="str">
            <v>UP000076</v>
          </cell>
          <cell r="AC85">
            <v>0</v>
          </cell>
          <cell r="AQ85">
            <v>0</v>
          </cell>
          <cell r="BE85">
            <v>0</v>
          </cell>
          <cell r="BS85">
            <v>0</v>
          </cell>
          <cell r="CG85">
            <v>0</v>
          </cell>
          <cell r="CU85">
            <v>0</v>
          </cell>
        </row>
        <row r="86">
          <cell r="A86" t="str">
            <v>UP000076</v>
          </cell>
          <cell r="AC86">
            <v>0</v>
          </cell>
          <cell r="AQ86">
            <v>0</v>
          </cell>
          <cell r="BE86">
            <v>0</v>
          </cell>
          <cell r="BS86">
            <v>0</v>
          </cell>
          <cell r="CG86">
            <v>0</v>
          </cell>
          <cell r="CU86">
            <v>0</v>
          </cell>
        </row>
        <row r="87">
          <cell r="A87" t="str">
            <v>UP000076</v>
          </cell>
          <cell r="AC87">
            <v>0</v>
          </cell>
          <cell r="AQ87">
            <v>0</v>
          </cell>
          <cell r="BE87">
            <v>0</v>
          </cell>
          <cell r="BS87">
            <v>0</v>
          </cell>
          <cell r="CG87">
            <v>0</v>
          </cell>
          <cell r="CU87">
            <v>0</v>
          </cell>
        </row>
        <row r="88">
          <cell r="A88" t="str">
            <v>UP000076</v>
          </cell>
          <cell r="AC88">
            <v>0</v>
          </cell>
          <cell r="AQ88">
            <v>0</v>
          </cell>
          <cell r="BE88">
            <v>0</v>
          </cell>
          <cell r="BS88">
            <v>0</v>
          </cell>
          <cell r="CG88">
            <v>0</v>
          </cell>
          <cell r="CU88">
            <v>0</v>
          </cell>
        </row>
        <row r="89">
          <cell r="A89" t="str">
            <v>UP000078</v>
          </cell>
          <cell r="AC89">
            <v>500.93660230302942</v>
          </cell>
          <cell r="AQ89">
            <v>522.64473597700146</v>
          </cell>
          <cell r="BE89">
            <v>545.4025458161824</v>
          </cell>
          <cell r="BS89">
            <v>504.88232554849662</v>
          </cell>
          <cell r="CG89">
            <v>539.84963999999991</v>
          </cell>
          <cell r="CU89">
            <v>304.85412999999994</v>
          </cell>
        </row>
        <row r="90">
          <cell r="A90" t="str">
            <v>UP000078</v>
          </cell>
          <cell r="AC90">
            <v>0</v>
          </cell>
          <cell r="AQ90">
            <v>0</v>
          </cell>
          <cell r="BE90">
            <v>0</v>
          </cell>
          <cell r="BS90">
            <v>0</v>
          </cell>
          <cell r="CG90">
            <v>1.09754</v>
          </cell>
          <cell r="CU90">
            <v>0</v>
          </cell>
        </row>
        <row r="91">
          <cell r="A91" t="str">
            <v>UP000078</v>
          </cell>
          <cell r="AC91">
            <v>16.5</v>
          </cell>
          <cell r="AQ91">
            <v>26.5</v>
          </cell>
          <cell r="BE91">
            <v>40</v>
          </cell>
          <cell r="BS91">
            <v>40</v>
          </cell>
          <cell r="CG91">
            <v>0</v>
          </cell>
          <cell r="CU91">
            <v>40</v>
          </cell>
        </row>
        <row r="92">
          <cell r="A92" t="str">
            <v>UP000078</v>
          </cell>
          <cell r="AC92">
            <v>20.286929999999998</v>
          </cell>
          <cell r="AQ92">
            <v>15.375</v>
          </cell>
          <cell r="BE92">
            <v>16.5</v>
          </cell>
          <cell r="BS92">
            <v>18</v>
          </cell>
          <cell r="CG92">
            <v>31.616579999999999</v>
          </cell>
          <cell r="CU92">
            <v>18</v>
          </cell>
        </row>
        <row r="93">
          <cell r="A93" t="str">
            <v>UP000078</v>
          </cell>
          <cell r="AC93">
            <v>534.11773000000005</v>
          </cell>
          <cell r="AQ93">
            <v>532.58799999999997</v>
          </cell>
          <cell r="BE93">
            <v>196.47499999999999</v>
          </cell>
          <cell r="BS93">
            <v>192</v>
          </cell>
          <cell r="CG93">
            <v>756.88334000000009</v>
          </cell>
          <cell r="CU93">
            <v>192</v>
          </cell>
        </row>
        <row r="94">
          <cell r="A94" t="str">
            <v>UP000078</v>
          </cell>
          <cell r="AC94">
            <v>0</v>
          </cell>
          <cell r="AQ94">
            <v>0</v>
          </cell>
          <cell r="BE94">
            <v>0</v>
          </cell>
          <cell r="BS94">
            <v>0</v>
          </cell>
          <cell r="CG94">
            <v>0</v>
          </cell>
          <cell r="CU94">
            <v>0</v>
          </cell>
        </row>
        <row r="95">
          <cell r="A95" t="str">
            <v>UP000078</v>
          </cell>
          <cell r="AC95">
            <v>185.89751000000001</v>
          </cell>
          <cell r="AQ95">
            <v>450.78005999999999</v>
          </cell>
          <cell r="BE95">
            <v>483.71600000000001</v>
          </cell>
          <cell r="BS95">
            <v>385</v>
          </cell>
          <cell r="CG95">
            <v>343.64655000000005</v>
          </cell>
          <cell r="CU95">
            <v>385</v>
          </cell>
        </row>
        <row r="96">
          <cell r="A96" t="str">
            <v>UP000078</v>
          </cell>
          <cell r="AC96">
            <v>0</v>
          </cell>
          <cell r="AQ96">
            <v>0</v>
          </cell>
          <cell r="BE96">
            <v>0</v>
          </cell>
          <cell r="BS96">
            <v>0</v>
          </cell>
          <cell r="CG96">
            <v>0</v>
          </cell>
          <cell r="CU96">
            <v>0</v>
          </cell>
        </row>
        <row r="97">
          <cell r="A97" t="str">
            <v>UP000078</v>
          </cell>
          <cell r="AC97">
            <v>1.7999999999999999E-2</v>
          </cell>
          <cell r="AQ97">
            <v>1.8000000000000002E-2</v>
          </cell>
          <cell r="BE97">
            <v>0</v>
          </cell>
          <cell r="BS97">
            <v>0</v>
          </cell>
          <cell r="CG97">
            <v>153.20760000000001</v>
          </cell>
          <cell r="CU97">
            <v>0</v>
          </cell>
        </row>
        <row r="98">
          <cell r="A98" t="str">
            <v>UP000078</v>
          </cell>
          <cell r="AC98">
            <v>949.26059999999984</v>
          </cell>
          <cell r="AQ98">
            <v>968.91300000000001</v>
          </cell>
          <cell r="BE98">
            <v>971.18700000000001</v>
          </cell>
          <cell r="BS98">
            <v>1140</v>
          </cell>
          <cell r="CG98">
            <v>1039.54052</v>
          </cell>
          <cell r="CU98">
            <v>972</v>
          </cell>
        </row>
        <row r="99">
          <cell r="A99" t="str">
            <v>UP000078</v>
          </cell>
          <cell r="AC99">
            <v>0</v>
          </cell>
          <cell r="AQ99">
            <v>0</v>
          </cell>
          <cell r="BE99">
            <v>0</v>
          </cell>
          <cell r="BS99">
            <v>0</v>
          </cell>
          <cell r="CG99">
            <v>0</v>
          </cell>
          <cell r="CU99">
            <v>0</v>
          </cell>
        </row>
        <row r="100">
          <cell r="A100" t="str">
            <v>UP000078</v>
          </cell>
          <cell r="AC100">
            <v>0</v>
          </cell>
          <cell r="AQ100">
            <v>0</v>
          </cell>
          <cell r="BE100">
            <v>0</v>
          </cell>
          <cell r="BS100">
            <v>0</v>
          </cell>
          <cell r="CG100">
            <v>0</v>
          </cell>
          <cell r="CU100">
            <v>0</v>
          </cell>
        </row>
        <row r="101">
          <cell r="A101" t="str">
            <v>UP000078</v>
          </cell>
          <cell r="AC101">
            <v>3.9291</v>
          </cell>
          <cell r="AQ101">
            <v>5.4291</v>
          </cell>
          <cell r="BE101">
            <v>7.0289999999999999</v>
          </cell>
          <cell r="BS101">
            <v>7</v>
          </cell>
          <cell r="CG101">
            <v>0</v>
          </cell>
          <cell r="CU101">
            <v>7</v>
          </cell>
        </row>
        <row r="102">
          <cell r="A102" t="str">
            <v>UP000078</v>
          </cell>
          <cell r="AC102">
            <v>2210.9464723030292</v>
          </cell>
          <cell r="AQ102">
            <v>2522.2478959770015</v>
          </cell>
          <cell r="BE102">
            <v>2260.3095458161824</v>
          </cell>
          <cell r="BS102">
            <v>2286.8823255484967</v>
          </cell>
          <cell r="CG102">
            <v>2865.84177</v>
          </cell>
          <cell r="CU102">
            <v>1918.8541299999999</v>
          </cell>
        </row>
        <row r="103">
          <cell r="A103" t="str">
            <v>UP000079</v>
          </cell>
          <cell r="AC103">
            <v>197.91320000000002</v>
          </cell>
          <cell r="AQ103">
            <v>299.49900000000002</v>
          </cell>
          <cell r="BE103">
            <v>467</v>
          </cell>
          <cell r="BS103">
            <v>417.77603999999991</v>
          </cell>
          <cell r="CG103">
            <v>173.14500000000001</v>
          </cell>
          <cell r="CU103">
            <v>616.70000000000005</v>
          </cell>
        </row>
        <row r="104">
          <cell r="A104" t="str">
            <v>UP000079</v>
          </cell>
          <cell r="AC104">
            <v>44.923660000000005</v>
          </cell>
          <cell r="AQ104">
            <v>0</v>
          </cell>
          <cell r="BE104">
            <v>0</v>
          </cell>
          <cell r="BS104">
            <v>0</v>
          </cell>
          <cell r="CG104">
            <v>0</v>
          </cell>
          <cell r="CU104">
            <v>0</v>
          </cell>
        </row>
        <row r="105">
          <cell r="A105" t="str">
            <v>UP000079</v>
          </cell>
          <cell r="AC105">
            <v>0</v>
          </cell>
          <cell r="AQ105">
            <v>0</v>
          </cell>
          <cell r="BE105">
            <v>0</v>
          </cell>
          <cell r="BS105">
            <v>0</v>
          </cell>
          <cell r="CG105">
            <v>0</v>
          </cell>
          <cell r="CU105">
            <v>0</v>
          </cell>
        </row>
        <row r="106">
          <cell r="A106" t="str">
            <v>UP000079</v>
          </cell>
          <cell r="AC106">
            <v>178.99450000000002</v>
          </cell>
          <cell r="AQ106">
            <v>225.00049999999999</v>
          </cell>
          <cell r="BE106">
            <v>211.714</v>
          </cell>
          <cell r="BS106">
            <v>183</v>
          </cell>
          <cell r="CG106">
            <v>138.36099999999999</v>
          </cell>
          <cell r="CU106">
            <v>225</v>
          </cell>
        </row>
        <row r="107">
          <cell r="A107" t="str">
            <v>UP000079</v>
          </cell>
          <cell r="AC107">
            <v>542.29066499999999</v>
          </cell>
          <cell r="AQ107">
            <v>799.49878999999987</v>
          </cell>
          <cell r="BE107">
            <v>623</v>
          </cell>
          <cell r="BS107">
            <v>390</v>
          </cell>
          <cell r="CG107">
            <v>613.81286000000011</v>
          </cell>
          <cell r="CU107">
            <v>852.49999999999989</v>
          </cell>
        </row>
        <row r="108">
          <cell r="A108" t="str">
            <v>UP000079</v>
          </cell>
          <cell r="AC108">
            <v>964.12202500000001</v>
          </cell>
          <cell r="AQ108">
            <v>1323.99829</v>
          </cell>
          <cell r="BE108">
            <v>1301.7139999999999</v>
          </cell>
          <cell r="BS108">
            <v>990.77603999999997</v>
          </cell>
          <cell r="CG108">
            <v>925.31886000000009</v>
          </cell>
          <cell r="CU108">
            <v>1694.1999999999998</v>
          </cell>
        </row>
      </sheetData>
      <sheetData sheetId="4">
        <row r="6">
          <cell r="C6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Title"/>
      <sheetName val="INDEX"/>
      <sheetName val="INTRO"/>
      <sheetName val="PPT"/>
      <sheetName val="KMs_GM"/>
      <sheetName val="SP_FIN"/>
      <sheetName val="MA_EV (2)"/>
      <sheetName val="MGT"/>
      <sheetName val="SP"/>
      <sheetName val="FIN"/>
      <sheetName val="MA_EV"/>
      <sheetName val="SUP"/>
      <sheetName val="CF(CNH)"/>
      <sheetName val="NCF"/>
      <sheetName val="SEN_KPIs"/>
      <sheetName val="SEN_GM"/>
      <sheetName val="KM(USD)"/>
      <sheetName val="IAS38"/>
      <sheetName val="SUP(2)"/>
      <sheetName val="KM(BR1)"/>
      <sheetName val="MA_EV(BR1)"/>
      <sheetName val="KM(BR2)"/>
      <sheetName val="MA_EV(BR2)"/>
      <sheetName val="KM(USD2)"/>
      <sheetName val="KM(AC)"/>
      <sheetName val="INV_PR"/>
      <sheetName val="FIAT"/>
      <sheetName val="1"/>
      <sheetName val="8D"/>
      <sheetName val="8D-2"/>
      <sheetName val="8D-3"/>
      <sheetName val="INV"/>
      <sheetName val="GEN"/>
      <sheetName val="MfgCap"/>
      <sheetName val="SupTool"/>
      <sheetName val="R&amp;D"/>
      <sheetName val="MfgExp"/>
      <sheetName val="MfgL"/>
      <sheetName val="MktgL"/>
      <sheetName val="RunExp"/>
      <sheetName val="CM_CAL"/>
      <sheetName val="VOL"/>
      <sheetName val="TMC"/>
      <sheetName val="GM1"/>
      <sheetName val="GM2"/>
      <sheetName val="GM3"/>
      <sheetName val="GM4"/>
      <sheetName val="GM5"/>
      <sheetName val="GM6"/>
      <sheetName val="GM7"/>
      <sheetName val="GM8"/>
      <sheetName val="GM9"/>
      <sheetName val="GM10"/>
      <sheetName val="GM11"/>
      <sheetName val="GM12"/>
      <sheetName val="GM13"/>
      <sheetName val="GM14"/>
      <sheetName val="GM15"/>
      <sheetName val="GM16"/>
      <sheetName val="GM17"/>
      <sheetName val="GM18"/>
      <sheetName val="GM19"/>
      <sheetName val="GM20"/>
      <sheetName val="GM"/>
      <sheetName val="BACK-UP"/>
      <sheetName val="DoS"/>
      <sheetName val="FX"/>
      <sheetName val="INF"/>
      <sheetName val="KMs_TVPC"/>
      <sheetName val="KMs_NR"/>
      <sheetName val="KM_ME"/>
      <sheetName val="TAX"/>
      <sheetName val="WACC"/>
      <sheetName val="CAL"/>
      <sheetName val="DEPR"/>
      <sheetName val="TMC_CON"/>
      <sheetName val="TMC_FX"/>
      <sheetName val="TMC_ECON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9">
          <cell r="A9" t="str">
            <v>GM1</v>
          </cell>
        </row>
        <row r="10">
          <cell r="A10" t="str">
            <v>GM2</v>
          </cell>
        </row>
        <row r="11">
          <cell r="A11" t="str">
            <v>GM3</v>
          </cell>
        </row>
        <row r="12">
          <cell r="A12" t="str">
            <v>GM4</v>
          </cell>
        </row>
        <row r="13">
          <cell r="A13" t="str">
            <v>GM5</v>
          </cell>
        </row>
        <row r="14">
          <cell r="A14" t="str">
            <v>GM6</v>
          </cell>
        </row>
        <row r="15">
          <cell r="A15" t="str">
            <v>GM7</v>
          </cell>
        </row>
        <row r="16">
          <cell r="A16" t="str">
            <v>GM8</v>
          </cell>
        </row>
        <row r="17">
          <cell r="A17" t="str">
            <v>GM9</v>
          </cell>
        </row>
        <row r="18">
          <cell r="A18" t="str">
            <v>GM10</v>
          </cell>
        </row>
        <row r="19">
          <cell r="A19" t="str">
            <v>GM11</v>
          </cell>
        </row>
        <row r="20">
          <cell r="A20" t="str">
            <v>GM12</v>
          </cell>
        </row>
        <row r="21">
          <cell r="A21" t="str">
            <v>GM13</v>
          </cell>
        </row>
        <row r="22">
          <cell r="A22" t="str">
            <v>GM14</v>
          </cell>
        </row>
        <row r="23">
          <cell r="A23" t="str">
            <v>GM15</v>
          </cell>
        </row>
        <row r="24">
          <cell r="A24" t="str">
            <v>GM16</v>
          </cell>
        </row>
        <row r="25">
          <cell r="A25" t="str">
            <v>GM17</v>
          </cell>
        </row>
        <row r="26">
          <cell r="A26" t="str">
            <v>GM18</v>
          </cell>
        </row>
        <row r="27">
          <cell r="A27" t="str">
            <v>GM19</v>
          </cell>
        </row>
        <row r="28">
          <cell r="A28" t="str">
            <v>GM20</v>
          </cell>
        </row>
        <row r="29">
          <cell r="A29" t="str">
            <v>Insert above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33">
          <cell r="B33" t="str">
            <v>PI</v>
          </cell>
        </row>
        <row r="92">
          <cell r="J92" t="str">
            <v>EUR</v>
          </cell>
        </row>
        <row r="93">
          <cell r="J93" t="str">
            <v>ARS</v>
          </cell>
        </row>
        <row r="94">
          <cell r="J94" t="str">
            <v>AUD</v>
          </cell>
        </row>
        <row r="95">
          <cell r="J95" t="str">
            <v>BRL</v>
          </cell>
        </row>
        <row r="96">
          <cell r="J96" t="str">
            <v>CAD</v>
          </cell>
        </row>
        <row r="97">
          <cell r="J97" t="str">
            <v>CNY</v>
          </cell>
        </row>
        <row r="98">
          <cell r="J98" t="str">
            <v>CZK</v>
          </cell>
        </row>
        <row r="99">
          <cell r="J99" t="str">
            <v>DKK</v>
          </cell>
        </row>
        <row r="100">
          <cell r="J100" t="str">
            <v>EEK</v>
          </cell>
        </row>
        <row r="101">
          <cell r="J101" t="str">
            <v>HUF</v>
          </cell>
        </row>
        <row r="102">
          <cell r="J102" t="str">
            <v>INR</v>
          </cell>
        </row>
        <row r="103">
          <cell r="J103" t="str">
            <v>JPY</v>
          </cell>
        </row>
        <row r="104">
          <cell r="J104" t="str">
            <v>WON</v>
          </cell>
        </row>
        <row r="105">
          <cell r="J105" t="str">
            <v>LVL</v>
          </cell>
        </row>
        <row r="106">
          <cell r="J106" t="str">
            <v>LTL</v>
          </cell>
          <cell r="N106" t="str">
            <v>CASE</v>
          </cell>
        </row>
        <row r="107">
          <cell r="J107" t="str">
            <v>MXN</v>
          </cell>
          <cell r="N107" t="str">
            <v>NH</v>
          </cell>
        </row>
        <row r="108">
          <cell r="J108" t="str">
            <v>NZD</v>
          </cell>
        </row>
        <row r="109">
          <cell r="J109" t="str">
            <v>NOK</v>
          </cell>
        </row>
        <row r="110">
          <cell r="J110" t="str">
            <v>PKR</v>
          </cell>
        </row>
        <row r="111">
          <cell r="J111" t="str">
            <v>PLN</v>
          </cell>
        </row>
        <row r="112">
          <cell r="J112" t="str">
            <v>RON</v>
          </cell>
        </row>
        <row r="113">
          <cell r="J113" t="str">
            <v>RUB</v>
          </cell>
        </row>
        <row r="114">
          <cell r="J114" t="str">
            <v>SGD</v>
          </cell>
          <cell r="N114" t="str">
            <v>NAR</v>
          </cell>
        </row>
        <row r="115">
          <cell r="J115" t="str">
            <v>ZAR</v>
          </cell>
          <cell r="N115" t="str">
            <v>EUR</v>
          </cell>
        </row>
        <row r="116">
          <cell r="J116" t="str">
            <v>SEK</v>
          </cell>
          <cell r="N116" t="str">
            <v>LAR</v>
          </cell>
        </row>
        <row r="117">
          <cell r="J117" t="str">
            <v>CHF</v>
          </cell>
          <cell r="N117" t="str">
            <v>INR</v>
          </cell>
        </row>
        <row r="118">
          <cell r="J118" t="str">
            <v>TRY</v>
          </cell>
          <cell r="N118" t="str">
            <v>ANZ</v>
          </cell>
        </row>
        <row r="119">
          <cell r="J119" t="str">
            <v>UAH</v>
          </cell>
          <cell r="N119" t="str">
            <v>APAC</v>
          </cell>
        </row>
        <row r="120">
          <cell r="J120" t="str">
            <v>GBP</v>
          </cell>
        </row>
        <row r="121">
          <cell r="J121" t="str">
            <v>USD</v>
          </cell>
        </row>
        <row r="122">
          <cell r="J122" t="str">
            <v>VEF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30">
          <cell r="M130" t="str">
            <v>ARGENTINA</v>
          </cell>
        </row>
        <row r="131">
          <cell r="M131" t="str">
            <v>AUSTRALIA</v>
          </cell>
        </row>
        <row r="132">
          <cell r="M132" t="str">
            <v>AUSTRIA</v>
          </cell>
        </row>
        <row r="133">
          <cell r="M133" t="str">
            <v>BELGIUM</v>
          </cell>
        </row>
        <row r="134">
          <cell r="M134" t="str">
            <v>BRAZIL</v>
          </cell>
        </row>
        <row r="135">
          <cell r="M135" t="str">
            <v>BULGARIA</v>
          </cell>
        </row>
        <row r="136">
          <cell r="M136" t="str">
            <v>CANADA</v>
          </cell>
        </row>
        <row r="137">
          <cell r="M137" t="str">
            <v>CHILE</v>
          </cell>
        </row>
        <row r="138">
          <cell r="M138" t="str">
            <v>CHINA</v>
          </cell>
        </row>
        <row r="139">
          <cell r="M139" t="str">
            <v>COLOMBIA</v>
          </cell>
        </row>
        <row r="140">
          <cell r="M140" t="str">
            <v>COSTA RICA</v>
          </cell>
        </row>
        <row r="141">
          <cell r="M141" t="str">
            <v>CROATIA</v>
          </cell>
        </row>
        <row r="142">
          <cell r="M142" t="str">
            <v>CYPRUS</v>
          </cell>
        </row>
        <row r="143">
          <cell r="E143">
            <v>0</v>
          </cell>
          <cell r="M143" t="str">
            <v>CZECH REPUBLIC</v>
          </cell>
        </row>
        <row r="144">
          <cell r="E144">
            <v>0</v>
          </cell>
          <cell r="F144">
            <v>3</v>
          </cell>
          <cell r="M144" t="str">
            <v>DENMARK</v>
          </cell>
        </row>
        <row r="145">
          <cell r="E145">
            <v>0</v>
          </cell>
          <cell r="F145">
            <v>5</v>
          </cell>
          <cell r="M145" t="str">
            <v>ECUADOR</v>
          </cell>
        </row>
        <row r="146">
          <cell r="E146">
            <v>0</v>
          </cell>
          <cell r="F146">
            <v>10</v>
          </cell>
          <cell r="M146" t="str">
            <v>EGYPT</v>
          </cell>
        </row>
        <row r="147">
          <cell r="E147">
            <v>0</v>
          </cell>
          <cell r="F147">
            <v>15</v>
          </cell>
          <cell r="M147" t="str">
            <v>EL SALVADOR</v>
          </cell>
        </row>
        <row r="148">
          <cell r="E148">
            <v>0</v>
          </cell>
          <cell r="F148">
            <v>16</v>
          </cell>
          <cell r="M148" t="str">
            <v>ESTONIA</v>
          </cell>
        </row>
        <row r="149">
          <cell r="E149">
            <v>0</v>
          </cell>
          <cell r="F149">
            <v>40</v>
          </cell>
          <cell r="M149" t="str">
            <v>FINLAND</v>
          </cell>
        </row>
        <row r="150">
          <cell r="E150">
            <v>0</v>
          </cell>
          <cell r="M150" t="str">
            <v>FRANCE</v>
          </cell>
        </row>
        <row r="151">
          <cell r="E151">
            <v>0</v>
          </cell>
          <cell r="F151" t="str">
            <v>CASE</v>
          </cell>
          <cell r="G151" t="str">
            <v>SP</v>
          </cell>
          <cell r="M151" t="str">
            <v>GERMANY</v>
          </cell>
        </row>
        <row r="152">
          <cell r="E152">
            <v>0</v>
          </cell>
          <cell r="F152" t="str">
            <v>NH</v>
          </cell>
          <cell r="G152" t="str">
            <v>COM</v>
          </cell>
          <cell r="M152" t="str">
            <v>GREECE</v>
          </cell>
        </row>
        <row r="153">
          <cell r="E153" t="str">
            <v>NONE</v>
          </cell>
          <cell r="F153" t="str">
            <v>BOTH</v>
          </cell>
          <cell r="G153" t="str">
            <v>FCST</v>
          </cell>
          <cell r="M153" t="str">
            <v>HUNGARY</v>
          </cell>
        </row>
        <row r="154">
          <cell r="M154" t="str">
            <v>ICELAND</v>
          </cell>
        </row>
        <row r="155">
          <cell r="M155" t="str">
            <v>INDIA</v>
          </cell>
        </row>
        <row r="156">
          <cell r="M156" t="str">
            <v>INDONESIA</v>
          </cell>
        </row>
        <row r="157">
          <cell r="M157" t="str">
            <v>IRELAND</v>
          </cell>
        </row>
        <row r="158">
          <cell r="M158" t="str">
            <v>ISRAEL</v>
          </cell>
        </row>
        <row r="159">
          <cell r="M159" t="str">
            <v>ITALY</v>
          </cell>
        </row>
        <row r="160">
          <cell r="M160" t="str">
            <v>JAPAN</v>
          </cell>
        </row>
        <row r="161">
          <cell r="M161" t="str">
            <v>JORDAN</v>
          </cell>
        </row>
        <row r="162">
          <cell r="M162" t="str">
            <v>KAZAKHSTAN</v>
          </cell>
        </row>
        <row r="163">
          <cell r="M163" t="str">
            <v>LATVIA</v>
          </cell>
        </row>
        <row r="164">
          <cell r="M164" t="str">
            <v>LITHUANIA</v>
          </cell>
        </row>
        <row r="165">
          <cell r="M165" t="str">
            <v>LUXEMBOURG</v>
          </cell>
        </row>
        <row r="166">
          <cell r="M166" t="str">
            <v>MACEDONIA</v>
          </cell>
        </row>
        <row r="167">
          <cell r="M167" t="str">
            <v>MALAYSIA</v>
          </cell>
        </row>
        <row r="168">
          <cell r="M168" t="str">
            <v>MEXICO</v>
          </cell>
        </row>
        <row r="169">
          <cell r="M169" t="str">
            <v>MOROCCO</v>
          </cell>
        </row>
        <row r="170">
          <cell r="M170" t="str">
            <v>NETHERLANDS</v>
          </cell>
        </row>
        <row r="171">
          <cell r="M171" t="str">
            <v>NEW ZEALAND</v>
          </cell>
        </row>
        <row r="172">
          <cell r="M172" t="str">
            <v>NORWAY</v>
          </cell>
        </row>
        <row r="173">
          <cell r="M173" t="str">
            <v>PAKISTAN</v>
          </cell>
        </row>
        <row r="174">
          <cell r="M174" t="str">
            <v>PERU</v>
          </cell>
        </row>
        <row r="175">
          <cell r="M175" t="str">
            <v>PHILIPPINES</v>
          </cell>
        </row>
        <row r="176">
          <cell r="M176" t="str">
            <v>POLAND</v>
          </cell>
        </row>
        <row r="177">
          <cell r="M177" t="str">
            <v>PORTUGAL</v>
          </cell>
        </row>
        <row r="178">
          <cell r="M178" t="str">
            <v>ROMANIA</v>
          </cell>
        </row>
        <row r="179">
          <cell r="M179" t="str">
            <v>RUSSIAN FEDERATION</v>
          </cell>
        </row>
        <row r="180">
          <cell r="M180" t="str">
            <v>SINGAPORE</v>
          </cell>
        </row>
        <row r="181">
          <cell r="M181" t="str">
            <v>SLOVAKIA</v>
          </cell>
        </row>
        <row r="182">
          <cell r="M182" t="str">
            <v>SLOVENIA</v>
          </cell>
        </row>
        <row r="183">
          <cell r="M183" t="str">
            <v>SOUTH AFRICA</v>
          </cell>
        </row>
        <row r="184">
          <cell r="M184" t="str">
            <v>SOUTH KOREA</v>
          </cell>
        </row>
        <row r="185">
          <cell r="M185" t="str">
            <v>SPAIN</v>
          </cell>
        </row>
        <row r="186">
          <cell r="M186" t="str">
            <v>SWEDEN</v>
          </cell>
        </row>
        <row r="187">
          <cell r="M187" t="str">
            <v>SWITZERLAND</v>
          </cell>
        </row>
        <row r="188">
          <cell r="M188" t="str">
            <v>TAIWAN</v>
          </cell>
        </row>
        <row r="189">
          <cell r="M189" t="str">
            <v>THAILAND</v>
          </cell>
        </row>
        <row r="190">
          <cell r="M190" t="str">
            <v>TUNISIA</v>
          </cell>
        </row>
        <row r="191">
          <cell r="M191" t="str">
            <v>TURKEY</v>
          </cell>
        </row>
        <row r="192">
          <cell r="M192" t="str">
            <v>UK</v>
          </cell>
        </row>
        <row r="193">
          <cell r="M193" t="str">
            <v>UKRAINE</v>
          </cell>
        </row>
        <row r="194">
          <cell r="M194" t="str">
            <v>USA</v>
          </cell>
        </row>
        <row r="195">
          <cell r="M195" t="str">
            <v>VENEZUELA</v>
          </cell>
        </row>
        <row r="199">
          <cell r="L199" t="str">
            <v>AG_A01_040</v>
          </cell>
        </row>
        <row r="200">
          <cell r="L200" t="str">
            <v>AG_A01_050</v>
          </cell>
        </row>
        <row r="201">
          <cell r="L201" t="str">
            <v>AG_A01_091</v>
          </cell>
        </row>
        <row r="202">
          <cell r="L202" t="str">
            <v>AG_A02_040</v>
          </cell>
        </row>
        <row r="203">
          <cell r="L203" t="str">
            <v>AG_A02_041</v>
          </cell>
        </row>
        <row r="204">
          <cell r="L204" t="str">
            <v>AG_A02_043</v>
          </cell>
        </row>
        <row r="205">
          <cell r="L205" t="str">
            <v>AG_A02_046</v>
          </cell>
        </row>
        <row r="206">
          <cell r="L206" t="str">
            <v>AG_A02_047</v>
          </cell>
        </row>
        <row r="207">
          <cell r="L207" t="str">
            <v>AG_A02_050</v>
          </cell>
        </row>
        <row r="208">
          <cell r="L208" t="str">
            <v>AG_A02_052</v>
          </cell>
        </row>
        <row r="209">
          <cell r="L209" t="str">
            <v>AG_A02_056</v>
          </cell>
        </row>
        <row r="210">
          <cell r="L210" t="str">
            <v>AG_A02_057</v>
          </cell>
        </row>
        <row r="211">
          <cell r="L211" t="str">
            <v>AG_A02_060</v>
          </cell>
        </row>
        <row r="212">
          <cell r="L212" t="str">
            <v>AG_A02_061</v>
          </cell>
        </row>
        <row r="213">
          <cell r="L213" t="str">
            <v>AG_A02_062</v>
          </cell>
        </row>
        <row r="214">
          <cell r="L214" t="str">
            <v>AG_A02_070</v>
          </cell>
        </row>
        <row r="215">
          <cell r="L215" t="str">
            <v>AG_A02_071</v>
          </cell>
        </row>
        <row r="216">
          <cell r="L216" t="str">
            <v>AG_A03_004</v>
          </cell>
        </row>
        <row r="217">
          <cell r="L217" t="str">
            <v>AG_A03_010</v>
          </cell>
        </row>
        <row r="218">
          <cell r="L218" t="str">
            <v>AG_A03_011</v>
          </cell>
        </row>
        <row r="219">
          <cell r="L219" t="str">
            <v>AG_A03_012</v>
          </cell>
        </row>
        <row r="220">
          <cell r="L220" t="str">
            <v>AG_A03_013</v>
          </cell>
        </row>
        <row r="221">
          <cell r="L221" t="str">
            <v>AG_A03_014</v>
          </cell>
        </row>
        <row r="222">
          <cell r="L222" t="str">
            <v>AG_A03_019</v>
          </cell>
        </row>
        <row r="223">
          <cell r="L223" t="str">
            <v>AG_A03_020</v>
          </cell>
        </row>
        <row r="224">
          <cell r="L224" t="str">
            <v>AG_A03_021</v>
          </cell>
        </row>
        <row r="225">
          <cell r="L225" t="str">
            <v>AG_A03_022</v>
          </cell>
        </row>
        <row r="226">
          <cell r="L226" t="str">
            <v>AG_A03_026</v>
          </cell>
        </row>
        <row r="227">
          <cell r="L227" t="str">
            <v>AG_A03_027</v>
          </cell>
        </row>
        <row r="228">
          <cell r="L228" t="str">
            <v>AG_A03_030</v>
          </cell>
        </row>
        <row r="229">
          <cell r="L229" t="str">
            <v>AG_A03_031</v>
          </cell>
        </row>
        <row r="230">
          <cell r="L230" t="str">
            <v>AG_A03_032</v>
          </cell>
        </row>
        <row r="231">
          <cell r="L231" t="str">
            <v>AG_A03_092</v>
          </cell>
        </row>
        <row r="232">
          <cell r="L232" t="str">
            <v>AG_A03_093</v>
          </cell>
        </row>
        <row r="233">
          <cell r="L233" t="str">
            <v>AG_A03_094</v>
          </cell>
        </row>
        <row r="234">
          <cell r="L234" t="str">
            <v>AG_A03_095</v>
          </cell>
        </row>
        <row r="235">
          <cell r="L235" t="str">
            <v>AG_A03_099</v>
          </cell>
        </row>
        <row r="236">
          <cell r="L236" t="str">
            <v>AG_A06_030</v>
          </cell>
        </row>
        <row r="237">
          <cell r="L237" t="str">
            <v>AG_A06_040</v>
          </cell>
        </row>
        <row r="238">
          <cell r="L238" t="str">
            <v>AG_A06_050</v>
          </cell>
        </row>
        <row r="239">
          <cell r="L239" t="str">
            <v>AG_A06_060</v>
          </cell>
        </row>
        <row r="240">
          <cell r="L240" t="str">
            <v>AG_A06_061</v>
          </cell>
        </row>
        <row r="241">
          <cell r="L241" t="str">
            <v>AG_A06_070</v>
          </cell>
        </row>
        <row r="242">
          <cell r="L242" t="str">
            <v>AG_A06_097</v>
          </cell>
        </row>
        <row r="243">
          <cell r="L243" t="str">
            <v>AG_A07_098</v>
          </cell>
        </row>
        <row r="244">
          <cell r="L244" t="str">
            <v>AG_A08_001</v>
          </cell>
        </row>
        <row r="245">
          <cell r="L245" t="str">
            <v>AG_A08_002</v>
          </cell>
        </row>
        <row r="246">
          <cell r="L246" t="str">
            <v>AG_A08_003</v>
          </cell>
        </row>
        <row r="247">
          <cell r="L247" t="str">
            <v>AG_A08_004</v>
          </cell>
        </row>
        <row r="248">
          <cell r="L248" t="str">
            <v>AG_A08_005</v>
          </cell>
        </row>
        <row r="249">
          <cell r="L249" t="str">
            <v>AG_A08_090</v>
          </cell>
        </row>
        <row r="250">
          <cell r="L250" t="str">
            <v>AG_A08_092</v>
          </cell>
        </row>
        <row r="251">
          <cell r="L251" t="str">
            <v>AG_A09_070</v>
          </cell>
        </row>
        <row r="252">
          <cell r="L252" t="str">
            <v>AG_A09_080</v>
          </cell>
        </row>
        <row r="253">
          <cell r="L253" t="str">
            <v>AG_A09_081</v>
          </cell>
        </row>
        <row r="254">
          <cell r="L254" t="str">
            <v>AG_A10_000</v>
          </cell>
        </row>
        <row r="255">
          <cell r="L255" t="str">
            <v>AG_A10_001</v>
          </cell>
        </row>
        <row r="256">
          <cell r="L256" t="str">
            <v>AG_A10_002</v>
          </cell>
        </row>
        <row r="257">
          <cell r="L257" t="str">
            <v>AG_A11_095</v>
          </cell>
        </row>
        <row r="258">
          <cell r="L258" t="str">
            <v>AG_A11_096</v>
          </cell>
        </row>
        <row r="259">
          <cell r="L259" t="str">
            <v>AG_A12_060</v>
          </cell>
        </row>
        <row r="260">
          <cell r="L260" t="str">
            <v>AG_A12_061</v>
          </cell>
        </row>
        <row r="261">
          <cell r="L261" t="str">
            <v>AG_A12_062</v>
          </cell>
        </row>
        <row r="262">
          <cell r="L262" t="str">
            <v>AG_A13_004</v>
          </cell>
        </row>
        <row r="263">
          <cell r="L263" t="str">
            <v>AG_A14_020</v>
          </cell>
        </row>
        <row r="264">
          <cell r="L264" t="str">
            <v>AG_A14_022</v>
          </cell>
        </row>
        <row r="265">
          <cell r="L265" t="str">
            <v>AG_A14_031</v>
          </cell>
        </row>
        <row r="266">
          <cell r="L266" t="str">
            <v>AG_A14_033</v>
          </cell>
        </row>
        <row r="267">
          <cell r="L267" t="str">
            <v>AG_A14_034</v>
          </cell>
        </row>
        <row r="268">
          <cell r="L268" t="str">
            <v>AG_A14_041</v>
          </cell>
        </row>
        <row r="269">
          <cell r="L269" t="str">
            <v>AG_A14_042</v>
          </cell>
        </row>
        <row r="270">
          <cell r="L270" t="str">
            <v>AG_A14_043</v>
          </cell>
        </row>
        <row r="271">
          <cell r="L271" t="str">
            <v>AG_A14_050</v>
          </cell>
        </row>
        <row r="272">
          <cell r="L272" t="str">
            <v>AG_A14_051</v>
          </cell>
        </row>
        <row r="273">
          <cell r="L273" t="str">
            <v>AG_A14_052</v>
          </cell>
        </row>
        <row r="274">
          <cell r="L274" t="str">
            <v>AG_A14_053</v>
          </cell>
        </row>
        <row r="275">
          <cell r="L275" t="str">
            <v>AG_A14_054</v>
          </cell>
        </row>
        <row r="276">
          <cell r="L276" t="str">
            <v>AG_A14_055</v>
          </cell>
        </row>
        <row r="277">
          <cell r="L277" t="str">
            <v>AG_A14_056</v>
          </cell>
        </row>
        <row r="278">
          <cell r="L278" t="str">
            <v>AG_A14_060</v>
          </cell>
        </row>
        <row r="279">
          <cell r="L279" t="str">
            <v>AG_A14_071</v>
          </cell>
        </row>
        <row r="280">
          <cell r="L280" t="str">
            <v>AG_A15_090</v>
          </cell>
        </row>
        <row r="281">
          <cell r="L281" t="str">
            <v>AG_A15_092</v>
          </cell>
        </row>
        <row r="282">
          <cell r="L282" t="str">
            <v>AG_A16_092</v>
          </cell>
        </row>
        <row r="283">
          <cell r="L283" t="str">
            <v>AG_A16_093</v>
          </cell>
        </row>
        <row r="284">
          <cell r="L284" t="str">
            <v>AG_A16_095</v>
          </cell>
        </row>
        <row r="285">
          <cell r="L285" t="str">
            <v>AG_A16_096</v>
          </cell>
        </row>
        <row r="286">
          <cell r="L286" t="str">
            <v>AG_A17_011</v>
          </cell>
        </row>
        <row r="287">
          <cell r="L287" t="str">
            <v>AG_A18_091</v>
          </cell>
        </row>
        <row r="288">
          <cell r="L288" t="str">
            <v>AG_A19_002</v>
          </cell>
        </row>
        <row r="289">
          <cell r="L289" t="str">
            <v>AG_A19_003</v>
          </cell>
        </row>
        <row r="290">
          <cell r="L290" t="str">
            <v>AG_B01_150</v>
          </cell>
        </row>
        <row r="291">
          <cell r="L291" t="str">
            <v>AG_B01_151</v>
          </cell>
        </row>
        <row r="292">
          <cell r="L292" t="str">
            <v>AG_B02_120</v>
          </cell>
        </row>
        <row r="293">
          <cell r="L293" t="str">
            <v>AG_B02_150</v>
          </cell>
        </row>
        <row r="294">
          <cell r="L294" t="str">
            <v>AG_B02_151</v>
          </cell>
        </row>
        <row r="295">
          <cell r="L295" t="str">
            <v>AG_B02_160</v>
          </cell>
        </row>
        <row r="296">
          <cell r="L296" t="str">
            <v>AG_B03_120</v>
          </cell>
        </row>
        <row r="297">
          <cell r="L297" t="str">
            <v>AG_B04_090</v>
          </cell>
        </row>
        <row r="298">
          <cell r="L298" t="str">
            <v>AG_B04_110</v>
          </cell>
        </row>
        <row r="299">
          <cell r="L299" t="str">
            <v>AG_B04_111</v>
          </cell>
        </row>
        <row r="300">
          <cell r="L300" t="str">
            <v>AG_B04_112</v>
          </cell>
        </row>
        <row r="301">
          <cell r="L301" t="str">
            <v>AG_B04_120</v>
          </cell>
        </row>
        <row r="302">
          <cell r="L302" t="str">
            <v>AG_B04_121</v>
          </cell>
        </row>
        <row r="303">
          <cell r="L303" t="str">
            <v>AG_B04_122</v>
          </cell>
        </row>
        <row r="304">
          <cell r="L304" t="str">
            <v>AG_B05_130</v>
          </cell>
        </row>
        <row r="305">
          <cell r="L305" t="str">
            <v>AG_B05_161</v>
          </cell>
        </row>
        <row r="306">
          <cell r="L306" t="str">
            <v>AG_B06_110</v>
          </cell>
        </row>
        <row r="307">
          <cell r="L307" t="str">
            <v>AG_B06_130</v>
          </cell>
        </row>
        <row r="308">
          <cell r="L308" t="str">
            <v>AG_B06_140</v>
          </cell>
        </row>
        <row r="309">
          <cell r="L309" t="str">
            <v>AG_B06_141</v>
          </cell>
        </row>
        <row r="310">
          <cell r="L310" t="str">
            <v>AG_B06_142</v>
          </cell>
        </row>
        <row r="311">
          <cell r="L311" t="str">
            <v>AG_B06_143</v>
          </cell>
        </row>
        <row r="312">
          <cell r="L312" t="str">
            <v>AG_B06_160</v>
          </cell>
        </row>
        <row r="313">
          <cell r="L313" t="str">
            <v>AG_B06_161</v>
          </cell>
        </row>
        <row r="314">
          <cell r="L314" t="str">
            <v>AG_B06_170</v>
          </cell>
        </row>
        <row r="315">
          <cell r="L315" t="str">
            <v>AG_B06_171</v>
          </cell>
        </row>
        <row r="316">
          <cell r="L316" t="str">
            <v>AG_B07_000</v>
          </cell>
        </row>
        <row r="317">
          <cell r="L317" t="str">
            <v>AG_B08_110</v>
          </cell>
        </row>
        <row r="318">
          <cell r="L318" t="str">
            <v>AG_B08_111</v>
          </cell>
        </row>
        <row r="319">
          <cell r="L319" t="str">
            <v>AG_C01_200</v>
          </cell>
        </row>
        <row r="320">
          <cell r="L320" t="str">
            <v>AG_C01_210</v>
          </cell>
        </row>
        <row r="321">
          <cell r="L321" t="str">
            <v>AG_C02_200</v>
          </cell>
        </row>
        <row r="322">
          <cell r="L322" t="str">
            <v>AG_C02_210</v>
          </cell>
        </row>
        <row r="323">
          <cell r="L323" t="str">
            <v>AG_C03_260</v>
          </cell>
        </row>
        <row r="324">
          <cell r="L324" t="str">
            <v>AG_C03_261</v>
          </cell>
        </row>
        <row r="325">
          <cell r="L325" t="str">
            <v>AG_C04_211</v>
          </cell>
        </row>
        <row r="326">
          <cell r="L326" t="str">
            <v>AG_C04_212</v>
          </cell>
        </row>
        <row r="327">
          <cell r="L327" t="str">
            <v>AG_C04_250</v>
          </cell>
        </row>
        <row r="328">
          <cell r="L328" t="str">
            <v>AG_C04_251</v>
          </cell>
        </row>
        <row r="329">
          <cell r="L329" t="str">
            <v>AG_C04_252</v>
          </cell>
        </row>
        <row r="330">
          <cell r="L330" t="str">
            <v>AG_C04_253</v>
          </cell>
        </row>
        <row r="331">
          <cell r="L331" t="str">
            <v>AG_C04_254</v>
          </cell>
        </row>
        <row r="332">
          <cell r="L332" t="str">
            <v>AG_C05_220</v>
          </cell>
        </row>
        <row r="333">
          <cell r="L333" t="str">
            <v>AG_C06_230</v>
          </cell>
        </row>
        <row r="334">
          <cell r="L334" t="str">
            <v>AG_C07_240</v>
          </cell>
        </row>
        <row r="335">
          <cell r="L335" t="str">
            <v>AG_C07_241</v>
          </cell>
        </row>
        <row r="336">
          <cell r="L336" t="str">
            <v>AG_C07_242</v>
          </cell>
        </row>
        <row r="337">
          <cell r="L337" t="str">
            <v>AG_C08_200</v>
          </cell>
        </row>
        <row r="338">
          <cell r="L338" t="str">
            <v>AG_C08_201</v>
          </cell>
        </row>
        <row r="339">
          <cell r="L339" t="str">
            <v>AG_C08_210</v>
          </cell>
        </row>
        <row r="340">
          <cell r="L340" t="str">
            <v>AG_C08_211</v>
          </cell>
        </row>
        <row r="341">
          <cell r="L341" t="str">
            <v>AG_C08_212</v>
          </cell>
        </row>
        <row r="342">
          <cell r="L342" t="str">
            <v>AG_C08_213</v>
          </cell>
        </row>
        <row r="343">
          <cell r="L343" t="str">
            <v>AG_C08_250</v>
          </cell>
        </row>
        <row r="344">
          <cell r="L344" t="str">
            <v>AG_D01_350</v>
          </cell>
        </row>
        <row r="345">
          <cell r="L345" t="str">
            <v>AG_D02_340</v>
          </cell>
        </row>
        <row r="346">
          <cell r="L346" t="str">
            <v>AG_D02_350</v>
          </cell>
        </row>
        <row r="347">
          <cell r="L347" t="str">
            <v>AG_D02_351</v>
          </cell>
        </row>
        <row r="348">
          <cell r="L348" t="str">
            <v>AG_E01_330</v>
          </cell>
        </row>
        <row r="349">
          <cell r="L349" t="str">
            <v>AG_E02_330</v>
          </cell>
        </row>
        <row r="350">
          <cell r="L350" t="str">
            <v>AG_E03_330</v>
          </cell>
        </row>
        <row r="351">
          <cell r="L351" t="str">
            <v>AG_E03_331</v>
          </cell>
        </row>
        <row r="352">
          <cell r="L352" t="str">
            <v>AG_F01_425</v>
          </cell>
        </row>
        <row r="353">
          <cell r="L353" t="str">
            <v>AG_F01_430</v>
          </cell>
        </row>
        <row r="354">
          <cell r="L354" t="str">
            <v>AG_F01_435</v>
          </cell>
        </row>
        <row r="355">
          <cell r="L355" t="str">
            <v>AG_F01_440</v>
          </cell>
        </row>
        <row r="356">
          <cell r="L356" t="str">
            <v>AG_F01_450</v>
          </cell>
        </row>
        <row r="357">
          <cell r="L357" t="str">
            <v>AG_F01_451</v>
          </cell>
        </row>
        <row r="358">
          <cell r="L358" t="str">
            <v>AG_F01_452</v>
          </cell>
        </row>
        <row r="359">
          <cell r="L359" t="str">
            <v>AG_F01_460</v>
          </cell>
        </row>
        <row r="360">
          <cell r="L360" t="str">
            <v>AG_F01_480</v>
          </cell>
        </row>
        <row r="361">
          <cell r="L361" t="str">
            <v>AG_F01_481</v>
          </cell>
        </row>
        <row r="362">
          <cell r="L362" t="str">
            <v>AG_F04_400</v>
          </cell>
        </row>
        <row r="363">
          <cell r="L363" t="str">
            <v>AG_F04_410</v>
          </cell>
        </row>
        <row r="364">
          <cell r="L364" t="str">
            <v>AG_F04_420</v>
          </cell>
        </row>
        <row r="365">
          <cell r="L365" t="str">
            <v>AG_F04_470</v>
          </cell>
        </row>
        <row r="366">
          <cell r="L366" t="str">
            <v>AG_F04_473</v>
          </cell>
        </row>
        <row r="367">
          <cell r="L367" t="str">
            <v>AG_F04_493</v>
          </cell>
        </row>
        <row r="368">
          <cell r="L368" t="str">
            <v>AG_F05_410</v>
          </cell>
        </row>
        <row r="369">
          <cell r="L369" t="str">
            <v>AG_F06_400</v>
          </cell>
        </row>
        <row r="370">
          <cell r="L370" t="str">
            <v>AG_F06_426</v>
          </cell>
        </row>
        <row r="371">
          <cell r="L371" t="str">
            <v>AG_F06_452</v>
          </cell>
        </row>
        <row r="372">
          <cell r="L372" t="str">
            <v>AG_F06_464</v>
          </cell>
        </row>
        <row r="373">
          <cell r="L373" t="str">
            <v>AG_F06_465</v>
          </cell>
        </row>
        <row r="374">
          <cell r="L374" t="str">
            <v>AG_F06_481</v>
          </cell>
        </row>
        <row r="375">
          <cell r="L375" t="str">
            <v>AG_F06_482</v>
          </cell>
        </row>
        <row r="376">
          <cell r="L376" t="str">
            <v>AG_F09_490</v>
          </cell>
        </row>
        <row r="377">
          <cell r="L377" t="str">
            <v>AG_F10_490</v>
          </cell>
        </row>
        <row r="378">
          <cell r="L378" t="str">
            <v>AG_F11_400</v>
          </cell>
        </row>
        <row r="379">
          <cell r="L379" t="str">
            <v>AG_F11_405</v>
          </cell>
        </row>
        <row r="380">
          <cell r="L380" t="str">
            <v>AG_F11_410</v>
          </cell>
        </row>
        <row r="381">
          <cell r="L381" t="str">
            <v>AG_G01_500</v>
          </cell>
        </row>
        <row r="382">
          <cell r="L382" t="str">
            <v>AG_G01_501</v>
          </cell>
        </row>
        <row r="383">
          <cell r="L383" t="str">
            <v>AG_G01_510</v>
          </cell>
        </row>
        <row r="384">
          <cell r="L384" t="str">
            <v>AG_G01_511</v>
          </cell>
        </row>
        <row r="385">
          <cell r="L385" t="str">
            <v>AG_G01_512</v>
          </cell>
        </row>
        <row r="386">
          <cell r="L386" t="str">
            <v>AG_G01_513</v>
          </cell>
        </row>
        <row r="387">
          <cell r="L387" t="str">
            <v>AG_G01_514</v>
          </cell>
        </row>
        <row r="388">
          <cell r="L388" t="str">
            <v>AG_G01_515</v>
          </cell>
        </row>
        <row r="389">
          <cell r="L389" t="str">
            <v>AG_G01_516</v>
          </cell>
        </row>
        <row r="390">
          <cell r="L390" t="str">
            <v>AG_G01_517</v>
          </cell>
        </row>
        <row r="391">
          <cell r="L391" t="str">
            <v>AG_G01_521</v>
          </cell>
        </row>
        <row r="392">
          <cell r="L392" t="str">
            <v>AG_G01_601</v>
          </cell>
        </row>
        <row r="393">
          <cell r="L393" t="str">
            <v>AG_G02_530</v>
          </cell>
        </row>
        <row r="394">
          <cell r="L394" t="str">
            <v>AG_G02_531</v>
          </cell>
        </row>
        <row r="395">
          <cell r="L395" t="str">
            <v>AG_G02_601</v>
          </cell>
        </row>
        <row r="396">
          <cell r="L396" t="str">
            <v>AG_G02_610</v>
          </cell>
        </row>
        <row r="397">
          <cell r="L397" t="str">
            <v>AG_G02_620</v>
          </cell>
        </row>
        <row r="398">
          <cell r="L398" t="str">
            <v>AG_G02_621</v>
          </cell>
        </row>
        <row r="399">
          <cell r="L399" t="str">
            <v>AG_G02_631</v>
          </cell>
        </row>
        <row r="400">
          <cell r="L400" t="str">
            <v>AG_G02_640</v>
          </cell>
        </row>
        <row r="401">
          <cell r="L401" t="str">
            <v>AG_G02_650</v>
          </cell>
        </row>
        <row r="402">
          <cell r="L402" t="str">
            <v>AG_G02_660</v>
          </cell>
        </row>
        <row r="403">
          <cell r="L403" t="str">
            <v>AG_G03_501</v>
          </cell>
        </row>
        <row r="404">
          <cell r="L404" t="str">
            <v>AG_G03_540</v>
          </cell>
        </row>
        <row r="405">
          <cell r="L405" t="str">
            <v>AG_G03_550</v>
          </cell>
        </row>
        <row r="406">
          <cell r="L406" t="str">
            <v>AG_G03_560</v>
          </cell>
        </row>
        <row r="407">
          <cell r="L407" t="str">
            <v>AG_G04_522</v>
          </cell>
        </row>
        <row r="408">
          <cell r="L408" t="str">
            <v>AG_G04_550</v>
          </cell>
        </row>
        <row r="409">
          <cell r="L409" t="str">
            <v>AG_G05_550</v>
          </cell>
        </row>
        <row r="410">
          <cell r="L410" t="str">
            <v>AG_G05_570</v>
          </cell>
        </row>
        <row r="411">
          <cell r="L411" t="str">
            <v>AG_H01_700</v>
          </cell>
        </row>
        <row r="412">
          <cell r="L412" t="str">
            <v>AG_H02_700</v>
          </cell>
        </row>
        <row r="413">
          <cell r="L413" t="str">
            <v>AG_H02_710</v>
          </cell>
        </row>
        <row r="414">
          <cell r="L414" t="str">
            <v>AG_H03_710</v>
          </cell>
        </row>
        <row r="415">
          <cell r="L415" t="str">
            <v>AG_I01_720</v>
          </cell>
        </row>
        <row r="416">
          <cell r="L416" t="str">
            <v>AG_I01_725</v>
          </cell>
        </row>
        <row r="417">
          <cell r="L417" t="str">
            <v>AG_I01_730</v>
          </cell>
        </row>
        <row r="418">
          <cell r="L418" t="str">
            <v>AG_I01_740</v>
          </cell>
        </row>
        <row r="419">
          <cell r="L419" t="str">
            <v>AG_I01_750</v>
          </cell>
        </row>
        <row r="420">
          <cell r="L420" t="str">
            <v>AG_I01_760</v>
          </cell>
        </row>
        <row r="421">
          <cell r="L421" t="str">
            <v>AG_K01_810</v>
          </cell>
        </row>
        <row r="422">
          <cell r="L422" t="str">
            <v>AG_K01_820</v>
          </cell>
        </row>
        <row r="423">
          <cell r="L423" t="str">
            <v>AG_L01</v>
          </cell>
        </row>
        <row r="424">
          <cell r="L424" t="str">
            <v>AG_N01_320</v>
          </cell>
        </row>
        <row r="425">
          <cell r="L425" t="str">
            <v>AG_N01_321</v>
          </cell>
        </row>
        <row r="426">
          <cell r="L426" t="str">
            <v>AG_N01_322</v>
          </cell>
        </row>
        <row r="427">
          <cell r="L427" t="str">
            <v>AG_N02_310</v>
          </cell>
        </row>
        <row r="428">
          <cell r="L428" t="str">
            <v>AG_N02_313</v>
          </cell>
        </row>
        <row r="429">
          <cell r="L429" t="str">
            <v>AG_N02_410</v>
          </cell>
        </row>
        <row r="430">
          <cell r="L430" t="str">
            <v>AG_N03_312</v>
          </cell>
        </row>
        <row r="431">
          <cell r="L431" t="str">
            <v>AG_N04_311</v>
          </cell>
        </row>
        <row r="432">
          <cell r="L432" t="str">
            <v>AG_N05_314</v>
          </cell>
        </row>
        <row r="433">
          <cell r="L433" t="str">
            <v>CE_A01</v>
          </cell>
        </row>
        <row r="434">
          <cell r="L434" t="str">
            <v>CE_A02</v>
          </cell>
        </row>
        <row r="435">
          <cell r="L435" t="str">
            <v>CE_A03</v>
          </cell>
        </row>
        <row r="436">
          <cell r="L436" t="str">
            <v>CE_A04</v>
          </cell>
        </row>
        <row r="437">
          <cell r="L437" t="str">
            <v>CE_A05</v>
          </cell>
        </row>
        <row r="438">
          <cell r="L438" t="str">
            <v>CE_A06</v>
          </cell>
        </row>
        <row r="439">
          <cell r="L439" t="str">
            <v>CE_B01</v>
          </cell>
        </row>
        <row r="440">
          <cell r="L440" t="str">
            <v>CE_B02</v>
          </cell>
        </row>
        <row r="441">
          <cell r="L441" t="str">
            <v>CE_B03</v>
          </cell>
        </row>
        <row r="442">
          <cell r="L442" t="str">
            <v>CE_C01</v>
          </cell>
        </row>
        <row r="443">
          <cell r="L443" t="str">
            <v>CE_C02</v>
          </cell>
        </row>
        <row r="444">
          <cell r="L444" t="str">
            <v>CE_C03</v>
          </cell>
        </row>
        <row r="445">
          <cell r="L445" t="str">
            <v>CE_C04</v>
          </cell>
        </row>
        <row r="446">
          <cell r="L446" t="str">
            <v>CE_D01</v>
          </cell>
        </row>
        <row r="447">
          <cell r="L447" t="str">
            <v>CE_E01</v>
          </cell>
        </row>
        <row r="448">
          <cell r="L448" t="str">
            <v>CE_E02</v>
          </cell>
        </row>
        <row r="449">
          <cell r="L449" t="str">
            <v>CE_E03</v>
          </cell>
        </row>
        <row r="450">
          <cell r="L450" t="str">
            <v>CE_E04</v>
          </cell>
        </row>
        <row r="451">
          <cell r="L451" t="str">
            <v>CE_E05</v>
          </cell>
        </row>
        <row r="452">
          <cell r="L452" t="str">
            <v>CE_F01</v>
          </cell>
        </row>
        <row r="453">
          <cell r="L453" t="str">
            <v>CE_F02</v>
          </cell>
        </row>
        <row r="454">
          <cell r="L454" t="str">
            <v>CE_F03</v>
          </cell>
        </row>
        <row r="455">
          <cell r="L455" t="str">
            <v>CE_G01</v>
          </cell>
        </row>
        <row r="456">
          <cell r="L456" t="str">
            <v>CE_H01</v>
          </cell>
        </row>
        <row r="457">
          <cell r="L457" t="str">
            <v>CE_H02</v>
          </cell>
        </row>
        <row r="458">
          <cell r="L458" t="str">
            <v>CE_H03</v>
          </cell>
        </row>
        <row r="459">
          <cell r="L459" t="str">
            <v>CE_H04</v>
          </cell>
        </row>
        <row r="460">
          <cell r="L460" t="str">
            <v>CE_I01</v>
          </cell>
        </row>
        <row r="461">
          <cell r="L461" t="str">
            <v>CE_K01</v>
          </cell>
        </row>
        <row r="462">
          <cell r="L462" t="str">
            <v>CE_K02</v>
          </cell>
        </row>
        <row r="463">
          <cell r="L463" t="str">
            <v>CE_L01</v>
          </cell>
        </row>
        <row r="464">
          <cell r="L464" t="str">
            <v>CE_M01</v>
          </cell>
        </row>
        <row r="465">
          <cell r="L465" t="str">
            <v>CE_M02</v>
          </cell>
        </row>
        <row r="466">
          <cell r="L466" t="str">
            <v>CE_M03</v>
          </cell>
        </row>
        <row r="467">
          <cell r="L467" t="str">
            <v>CE_N01</v>
          </cell>
        </row>
        <row r="468">
          <cell r="L468" t="str">
            <v>CE_N02</v>
          </cell>
        </row>
        <row r="469">
          <cell r="L469" t="str">
            <v>CE_O01</v>
          </cell>
        </row>
        <row r="470">
          <cell r="L470" t="str">
            <v>CE_P01</v>
          </cell>
        </row>
        <row r="471">
          <cell r="L471" t="str">
            <v>CE_Q01</v>
          </cell>
        </row>
        <row r="472">
          <cell r="L472" t="str">
            <v>CE_R01</v>
          </cell>
        </row>
        <row r="473">
          <cell r="L473" t="str">
            <v>CE_O02</v>
          </cell>
        </row>
        <row r="474">
          <cell r="L474" t="str">
            <v>CE_O03</v>
          </cell>
        </row>
        <row r="475">
          <cell r="L475" t="str">
            <v>CE_T01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9">
          <cell r="D9">
            <v>2012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>
        <row r="46">
          <cell r="AM46" t="str">
            <v>BDG'12</v>
          </cell>
          <cell r="AN46" t="str">
            <v>Fcst3</v>
          </cell>
          <cell r="AO46" t="str">
            <v>Fcst2</v>
          </cell>
          <cell r="AP46" t="str">
            <v>BDG'11</v>
          </cell>
          <cell r="AQ46" t="str">
            <v>BDG'10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Location"/>
      <sheetName val="Company"/>
      <sheetName val="Former_Sector"/>
      <sheetName val="Schema Solid"/>
      <sheetName val="Depart_SDepart"/>
      <sheetName val="ThirdDim"/>
      <sheetName val="COOView"/>
      <sheetName val="InternalView"/>
      <sheetName val="VirtualView"/>
      <sheetName val="Segment"/>
      <sheetName val="HRBM"/>
      <sheetName val="HRBP_Fun"/>
      <sheetName val="HRBP_Coo"/>
      <sheetName val="HRBP_Org"/>
      <sheetName val="Moduli"/>
      <sheetName val="TipoDati"/>
      <sheetName val="Contract"/>
      <sheetName val="Categorie"/>
      <sheetName val="Causein"/>
      <sheetName val="Causeout"/>
      <sheetName val="Tab_turn"/>
      <sheetName val="Master_HC"/>
      <sheetName val="Rep11"/>
      <sheetName val="Rep79A"/>
      <sheetName val="Rep20"/>
      <sheetName val="Rep78D"/>
      <sheetName val="Rep79D"/>
      <sheetName val="Rep7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"/>
      <sheetName val="GPS IS Activity"/>
      <sheetName val="IS SAP Accounts"/>
      <sheetName val="Sheet2"/>
      <sheetName val="GPS Mapping"/>
      <sheetName val="Housekeeping"/>
    </sheetNames>
    <sheetDataSet>
      <sheetData sheetId="0" refreshError="1"/>
      <sheetData sheetId="1" refreshError="1"/>
      <sheetData sheetId="2"/>
      <sheetData sheetId="3" refreshError="1"/>
      <sheetData sheetId="4">
        <row r="1">
          <cell r="A1" t="str">
            <v>SAP Account</v>
          </cell>
          <cell r="B1" t="str">
            <v>Definition</v>
          </cell>
          <cell r="C1" t="str">
            <v>GPS Account</v>
          </cell>
          <cell r="D1" t="str">
            <v>GPS Parent</v>
          </cell>
        </row>
        <row r="2">
          <cell r="A2">
            <v>41100131</v>
          </cell>
          <cell r="B2" t="str">
            <v>SALES OF TECHNICAL PUBLICATIONS</v>
          </cell>
          <cell r="C2" t="str">
            <v>AC5690</v>
          </cell>
          <cell r="D2" t="str">
            <v>D5600 - Other Op Exp</v>
          </cell>
        </row>
        <row r="3">
          <cell r="A3">
            <v>45900001</v>
          </cell>
          <cell r="B3" t="str">
            <v>RECOVERY OF EXPENSES FOR SERVICES</v>
          </cell>
          <cell r="C3" t="str">
            <v>AC5690</v>
          </cell>
          <cell r="D3" t="str">
            <v>D5600 - Other Op Exp</v>
          </cell>
        </row>
        <row r="4">
          <cell r="A4">
            <v>45900006</v>
          </cell>
          <cell r="B4" t="str">
            <v>RECOVERY OF ADVERTISING COSTS</v>
          </cell>
          <cell r="C4" t="str">
            <v>D5390</v>
          </cell>
          <cell r="D4" t="str">
            <v>D5390 - ADV</v>
          </cell>
        </row>
        <row r="5">
          <cell r="A5">
            <v>45900009</v>
          </cell>
          <cell r="B5" t="str">
            <v>RECOVERY OF DEALER TRAINING EXPENSES</v>
          </cell>
          <cell r="C5" t="str">
            <v>AC5690</v>
          </cell>
          <cell r="D5" t="str">
            <v>D5600 - Other Op Exp</v>
          </cell>
        </row>
        <row r="6">
          <cell r="A6">
            <v>45900010</v>
          </cell>
          <cell r="B6" t="str">
            <v>RECOVERY OF OTHER NON INVENTORY MATERIALS</v>
          </cell>
          <cell r="C6" t="str">
            <v>AC5140</v>
          </cell>
          <cell r="D6" t="str">
            <v>D5100 - Utilities</v>
          </cell>
        </row>
        <row r="7">
          <cell r="A7">
            <v>45900011</v>
          </cell>
          <cell r="B7" t="str">
            <v>RECOVERY OF TRAVEL EXPENSES</v>
          </cell>
          <cell r="C7" t="str">
            <v>AC5420</v>
          </cell>
          <cell r="D7" t="str">
            <v>D5420 - Travel</v>
          </cell>
        </row>
        <row r="8">
          <cell r="A8">
            <v>45900012</v>
          </cell>
          <cell r="B8" t="str">
            <v>RECOVERY OF PROFESSIONAL SERVICES</v>
          </cell>
          <cell r="C8" t="str">
            <v>D5383</v>
          </cell>
          <cell r="D8" t="str">
            <v>D5383 - Prof Fees</v>
          </cell>
        </row>
        <row r="9">
          <cell r="A9">
            <v>45900017</v>
          </cell>
          <cell r="B9" t="str">
            <v>RECOVERY OF COSTS - LABOR COSTS</v>
          </cell>
          <cell r="C9" t="str">
            <v>AC5710</v>
          </cell>
          <cell r="D9" t="str">
            <v>D5700 - Labor</v>
          </cell>
        </row>
        <row r="10">
          <cell r="A10">
            <v>45900022</v>
          </cell>
          <cell r="B10" t="str">
            <v>RECOVERY OF REPAIR COSTS</v>
          </cell>
          <cell r="C10" t="str">
            <v>D5310</v>
          </cell>
          <cell r="D10" t="str">
            <v>D5310 - Maint</v>
          </cell>
        </row>
        <row r="11">
          <cell r="A11">
            <v>45900050</v>
          </cell>
          <cell r="B11" t="str">
            <v>RECOVERY OF COSTS-DEFECTIVE MATERIAL</v>
          </cell>
          <cell r="C11" t="str">
            <v>AC5140</v>
          </cell>
          <cell r="D11" t="str">
            <v>D5100 - Utilities</v>
          </cell>
        </row>
        <row r="12">
          <cell r="A12">
            <v>50101031</v>
          </cell>
          <cell r="B12" t="str">
            <v>RAW MAT.&amp;PURCH.COMP.: PACKAGING</v>
          </cell>
          <cell r="C12" t="str">
            <v>AC5690</v>
          </cell>
          <cell r="D12" t="str">
            <v>D5600 - Other Op Exp</v>
          </cell>
        </row>
        <row r="13">
          <cell r="A13">
            <v>50401020</v>
          </cell>
          <cell r="B13" t="str">
            <v>PURCHASE OF SPARE PARTS - TRANSPORT</v>
          </cell>
          <cell r="C13" t="str">
            <v>AC5140</v>
          </cell>
          <cell r="D13" t="str">
            <v>D5100 - Utilities</v>
          </cell>
        </row>
        <row r="14">
          <cell r="A14">
            <v>50401211</v>
          </cell>
          <cell r="B14" t="str">
            <v>PURCHASE OF SPARE PARTS - TRANSPORT (MM)</v>
          </cell>
          <cell r="C14" t="str">
            <v>AC5140</v>
          </cell>
          <cell r="D14" t="str">
            <v>D5100 - Utilities</v>
          </cell>
        </row>
        <row r="15">
          <cell r="A15">
            <v>51400001</v>
          </cell>
          <cell r="B15" t="str">
            <v>PURCHASE OF CONSUMABLE MATERIALS</v>
          </cell>
          <cell r="C15" t="str">
            <v>AC5140</v>
          </cell>
          <cell r="D15" t="str">
            <v>D5100 - Utilities</v>
          </cell>
        </row>
        <row r="16">
          <cell r="A16">
            <v>51400005</v>
          </cell>
          <cell r="B16" t="str">
            <v>PURCHASE OF SAFETY MATERIALS</v>
          </cell>
          <cell r="C16" t="str">
            <v>AC5140</v>
          </cell>
          <cell r="D16" t="str">
            <v>D5100 - Utilities</v>
          </cell>
        </row>
        <row r="17">
          <cell r="A17">
            <v>51400006</v>
          </cell>
          <cell r="B17" t="str">
            <v>PURCHASE OF CLEANING MATERIALS</v>
          </cell>
          <cell r="C17" t="str">
            <v>AC5140</v>
          </cell>
          <cell r="D17" t="str">
            <v>D5100 - Utilities</v>
          </cell>
        </row>
        <row r="18">
          <cell r="A18">
            <v>51400007</v>
          </cell>
          <cell r="B18" t="str">
            <v>PURCHASE OF PACKAGING MATERIALS</v>
          </cell>
          <cell r="C18" t="str">
            <v>AC5140</v>
          </cell>
          <cell r="D18" t="str">
            <v>D5100 - Utilities</v>
          </cell>
        </row>
        <row r="19">
          <cell r="A19">
            <v>51400009</v>
          </cell>
          <cell r="B19" t="str">
            <v>PURCHASES OF TRANSPORT EQUIPMENT</v>
          </cell>
          <cell r="C19" t="str">
            <v>AC5140</v>
          </cell>
          <cell r="D19" t="str">
            <v>D5100 - Utilities</v>
          </cell>
        </row>
        <row r="20">
          <cell r="A20">
            <v>51400011</v>
          </cell>
          <cell r="B20" t="str">
            <v>TECHNICAL PUBLICATIONS</v>
          </cell>
          <cell r="C20" t="str">
            <v>AC5690</v>
          </cell>
          <cell r="D20" t="str">
            <v>D5600 - Other Op Exp</v>
          </cell>
        </row>
        <row r="21">
          <cell r="A21">
            <v>51400016</v>
          </cell>
          <cell r="B21" t="str">
            <v>HW PURCHASES-OTHER HARDWARE</v>
          </cell>
          <cell r="C21" t="str">
            <v>D5370</v>
          </cell>
          <cell r="D21" t="str">
            <v>D5370 - EDP</v>
          </cell>
        </row>
        <row r="22">
          <cell r="A22">
            <v>51400017</v>
          </cell>
          <cell r="B22" t="str">
            <v>HW PURCHASES-SERVER</v>
          </cell>
          <cell r="C22" t="str">
            <v>D5370</v>
          </cell>
          <cell r="D22" t="str">
            <v>D5370 - EDP</v>
          </cell>
        </row>
        <row r="23">
          <cell r="A23">
            <v>51400018</v>
          </cell>
          <cell r="B23" t="str">
            <v>HW PURCHASES-TECHNICAL WORKSTATION</v>
          </cell>
          <cell r="C23" t="str">
            <v>D5370</v>
          </cell>
          <cell r="D23" t="str">
            <v>D5370 - EDP</v>
          </cell>
        </row>
        <row r="24">
          <cell r="A24">
            <v>51400019</v>
          </cell>
          <cell r="B24" t="str">
            <v>HW PURCHASES-WORKSTATION</v>
          </cell>
          <cell r="C24" t="str">
            <v>D5370</v>
          </cell>
          <cell r="D24" t="str">
            <v>D5370 - EDP</v>
          </cell>
        </row>
        <row r="25">
          <cell r="A25">
            <v>51400020</v>
          </cell>
          <cell r="B25" t="str">
            <v>HW PURCHASES-FAX, PHOTOCOPIERS</v>
          </cell>
          <cell r="C25" t="str">
            <v>AC5140</v>
          </cell>
          <cell r="D25" t="str">
            <v>D5100 - Utilities</v>
          </cell>
        </row>
        <row r="26">
          <cell r="A26">
            <v>51400023</v>
          </cell>
          <cell r="B26" t="str">
            <v>PURCHASE OF FUEL FOR SERVICE VEHICLES</v>
          </cell>
          <cell r="C26" t="str">
            <v>AC5140</v>
          </cell>
          <cell r="D26" t="str">
            <v>D5100 - Utilities</v>
          </cell>
        </row>
        <row r="27">
          <cell r="A27">
            <v>51400026</v>
          </cell>
          <cell r="B27" t="str">
            <v>PURCHASE OF TOOLS</v>
          </cell>
          <cell r="C27" t="str">
            <v>AC5140</v>
          </cell>
          <cell r="D27" t="str">
            <v>D5100 - Utilities</v>
          </cell>
        </row>
        <row r="28">
          <cell r="A28">
            <v>51900001</v>
          </cell>
          <cell r="B28" t="str">
            <v>PURCHESE OF OTHER NON INV. ITEMS - TOOLING</v>
          </cell>
          <cell r="C28" t="str">
            <v>AC5140</v>
          </cell>
          <cell r="D28" t="str">
            <v>D5100 - Utilities</v>
          </cell>
        </row>
        <row r="29">
          <cell r="A29">
            <v>51900004</v>
          </cell>
          <cell r="B29" t="str">
            <v>PURCHASE OF MATERIALS FOR TECHNICAL DOCUMENTATION</v>
          </cell>
          <cell r="C29" t="str">
            <v>AC5140</v>
          </cell>
          <cell r="D29" t="str">
            <v>D5100 - Utilities</v>
          </cell>
        </row>
        <row r="30">
          <cell r="A30">
            <v>51900016</v>
          </cell>
          <cell r="B30" t="str">
            <v>PROJECT MATERIAL PROCUREMENT</v>
          </cell>
          <cell r="C30" t="str">
            <v>AC5140</v>
          </cell>
          <cell r="D30" t="str">
            <v>D5100 - Utilities</v>
          </cell>
        </row>
        <row r="31">
          <cell r="A31">
            <v>51900021</v>
          </cell>
          <cell r="B31" t="str">
            <v>PERSONNEL TRAINING MATERIALS</v>
          </cell>
          <cell r="C31" t="str">
            <v>D667</v>
          </cell>
          <cell r="D31" t="str">
            <v>D667 - Training</v>
          </cell>
        </row>
        <row r="32">
          <cell r="A32">
            <v>51900022</v>
          </cell>
          <cell r="B32" t="str">
            <v>COMPANY STORE MATERIAL</v>
          </cell>
          <cell r="C32" t="str">
            <v>AC5140</v>
          </cell>
          <cell r="D32" t="str">
            <v>D5100 - Utilities</v>
          </cell>
        </row>
        <row r="33">
          <cell r="A33">
            <v>51900030</v>
          </cell>
          <cell r="B33" t="str">
            <v>PURCHASE OF OTHER MATERIALS AND SUPPLIES</v>
          </cell>
          <cell r="C33" t="str">
            <v>AC5140</v>
          </cell>
          <cell r="D33" t="str">
            <v>D5100 - Utilities</v>
          </cell>
        </row>
        <row r="34">
          <cell r="A34">
            <v>51900031</v>
          </cell>
          <cell r="B34" t="str">
            <v>PURCHASE OF OFFICE SUPPLIES</v>
          </cell>
          <cell r="C34" t="str">
            <v>AC5140</v>
          </cell>
          <cell r="D34" t="str">
            <v>D5100 - Utilities</v>
          </cell>
        </row>
        <row r="35">
          <cell r="A35">
            <v>51900035</v>
          </cell>
          <cell r="B35" t="str">
            <v>PURCHASE OF MATERIAL FOR INDUSTRIAL CLEANING</v>
          </cell>
          <cell r="C35" t="str">
            <v>AC5140</v>
          </cell>
          <cell r="D35" t="str">
            <v>D5100 - Utilities</v>
          </cell>
        </row>
        <row r="36">
          <cell r="A36">
            <v>51900039</v>
          </cell>
          <cell r="B36" t="str">
            <v>MATERIALS &amp; PROTOTYPES</v>
          </cell>
          <cell r="C36" t="str">
            <v>D5150</v>
          </cell>
          <cell r="D36" t="str">
            <v>D5150 - Prototype</v>
          </cell>
        </row>
        <row r="37">
          <cell r="A37">
            <v>53100300</v>
          </cell>
          <cell r="B37" t="str">
            <v>MAINTENANCE AND REPAIR BUILDINGS</v>
          </cell>
          <cell r="C37" t="str">
            <v>D5310</v>
          </cell>
          <cell r="D37" t="str">
            <v>D5310 - Maint</v>
          </cell>
        </row>
        <row r="38">
          <cell r="A38">
            <v>53100301</v>
          </cell>
          <cell r="B38" t="str">
            <v>MAINTENANCE AND REPAIR MACH &amp; EQUIPM</v>
          </cell>
          <cell r="C38" t="str">
            <v>D5310</v>
          </cell>
          <cell r="D38" t="str">
            <v>D5310 - Maint</v>
          </cell>
        </row>
        <row r="39">
          <cell r="A39">
            <v>53100302</v>
          </cell>
          <cell r="B39" t="str">
            <v>MAINTENANCE AND REPAIR VEHICLES</v>
          </cell>
          <cell r="C39" t="str">
            <v>D5310</v>
          </cell>
          <cell r="D39" t="str">
            <v>D5310 - Maint</v>
          </cell>
        </row>
        <row r="40">
          <cell r="A40">
            <v>53100303</v>
          </cell>
          <cell r="B40" t="str">
            <v>MAINTENANCE AND REPAIR OTHER</v>
          </cell>
          <cell r="C40" t="str">
            <v>D5310</v>
          </cell>
          <cell r="D40" t="str">
            <v>D5310 - Maint</v>
          </cell>
        </row>
        <row r="41">
          <cell r="A41">
            <v>53100304</v>
          </cell>
          <cell r="B41" t="str">
            <v>MAINTENANCE AND REPAIR TOOLING</v>
          </cell>
          <cell r="C41" t="str">
            <v>D5310</v>
          </cell>
          <cell r="D41" t="str">
            <v>D5310 - Maint</v>
          </cell>
        </row>
        <row r="42">
          <cell r="A42">
            <v>53100305</v>
          </cell>
          <cell r="B42" t="str">
            <v>MAINTENANCE AND REPAIR FURN &amp; FIXTURES</v>
          </cell>
          <cell r="C42" t="str">
            <v>D5310</v>
          </cell>
          <cell r="D42" t="str">
            <v>D5310 - Maint</v>
          </cell>
        </row>
        <row r="43">
          <cell r="A43">
            <v>53200000</v>
          </cell>
          <cell r="B43" t="str">
            <v>INDUSTRIAL CLEANING</v>
          </cell>
          <cell r="C43" t="str">
            <v>AC5320</v>
          </cell>
          <cell r="D43" t="str">
            <v>D5384 - Outsourcing</v>
          </cell>
        </row>
        <row r="44">
          <cell r="A44">
            <v>53200001</v>
          </cell>
          <cell r="B44" t="str">
            <v>INSPECTION AND CHECKS OF WORK EQUIPMENT</v>
          </cell>
          <cell r="C44" t="str">
            <v>AC5490</v>
          </cell>
          <cell r="D44" t="str">
            <v>D5384 - Outsourcing</v>
          </cell>
        </row>
        <row r="45">
          <cell r="A45">
            <v>53200006</v>
          </cell>
          <cell r="B45" t="str">
            <v>AUXILIARY WORK - LAUNDRY</v>
          </cell>
          <cell r="C45" t="str">
            <v>AC5320</v>
          </cell>
          <cell r="D45" t="str">
            <v>D5384 - Outsourcing</v>
          </cell>
        </row>
        <row r="46">
          <cell r="A46">
            <v>53210000</v>
          </cell>
          <cell r="B46" t="str">
            <v>WASTE DISPOSAL COSTS</v>
          </cell>
          <cell r="C46" t="str">
            <v>AC5320</v>
          </cell>
          <cell r="D46" t="str">
            <v>D5384 - Outsourcing</v>
          </cell>
        </row>
        <row r="47">
          <cell r="A47">
            <v>53210001</v>
          </cell>
          <cell r="B47" t="str">
            <v>WASTE DISPOSAL COSTS - TOWN WASTE</v>
          </cell>
          <cell r="C47" t="str">
            <v>AC5320</v>
          </cell>
          <cell r="D47" t="str">
            <v>D5384 - Outsourcing</v>
          </cell>
        </row>
        <row r="48">
          <cell r="A48">
            <v>53210003</v>
          </cell>
          <cell r="B48" t="str">
            <v>WASTE DISPOSAL COSTS - TOXIC WASTE</v>
          </cell>
          <cell r="C48" t="str">
            <v>AC5320</v>
          </cell>
          <cell r="D48" t="str">
            <v>D5384 - Outsourcing</v>
          </cell>
        </row>
        <row r="49">
          <cell r="A49">
            <v>53210005</v>
          </cell>
          <cell r="B49" t="str">
            <v>WASTE DISPOSAL COSTS - HAZARDOUS WASTE</v>
          </cell>
          <cell r="C49" t="str">
            <v>AC5320</v>
          </cell>
          <cell r="D49" t="str">
            <v>D5384 - Outsourcing</v>
          </cell>
        </row>
        <row r="50">
          <cell r="A50">
            <v>53210007</v>
          </cell>
          <cell r="B50" t="str">
            <v>ANALYSIS OF WATER, SMOKE, POLLUTING SUBS, WASTE</v>
          </cell>
          <cell r="C50" t="str">
            <v>AC5320</v>
          </cell>
          <cell r="D50" t="str">
            <v>D5384 - Outsourcing</v>
          </cell>
        </row>
        <row r="51">
          <cell r="A51">
            <v>53210008</v>
          </cell>
          <cell r="B51" t="str">
            <v>LAND RECLAMATION</v>
          </cell>
          <cell r="C51" t="str">
            <v>AC5320</v>
          </cell>
          <cell r="D51" t="str">
            <v>D5384 - Outsourcing</v>
          </cell>
        </row>
        <row r="52">
          <cell r="A52">
            <v>53210009</v>
          </cell>
          <cell r="B52" t="str">
            <v>COSTS FOR CARRYING AWAY WASTE</v>
          </cell>
          <cell r="C52" t="str">
            <v>AC5320</v>
          </cell>
          <cell r="D52" t="str">
            <v>D5384 - Outsourcing</v>
          </cell>
        </row>
        <row r="53">
          <cell r="A53">
            <v>53500006</v>
          </cell>
          <cell r="B53" t="str">
            <v>CONSULTANCY - ORGANIZATIONAL</v>
          </cell>
          <cell r="C53" t="str">
            <v>D5383</v>
          </cell>
          <cell r="D53" t="str">
            <v>D5383 - Prof Fees</v>
          </cell>
        </row>
        <row r="54">
          <cell r="A54">
            <v>53500008</v>
          </cell>
          <cell r="B54" t="str">
            <v>CONSULTANCY - LEGAL</v>
          </cell>
          <cell r="C54" t="str">
            <v>D5383</v>
          </cell>
          <cell r="D54" t="str">
            <v>D5383 - Prof Fees</v>
          </cell>
        </row>
        <row r="55">
          <cell r="A55">
            <v>53500010</v>
          </cell>
          <cell r="B55" t="str">
            <v>CONSULTANCY - FISCAL</v>
          </cell>
          <cell r="C55" t="str">
            <v>D5383</v>
          </cell>
          <cell r="D55" t="str">
            <v>D5383 - Prof Fees</v>
          </cell>
        </row>
        <row r="56">
          <cell r="A56">
            <v>53500014</v>
          </cell>
          <cell r="B56" t="str">
            <v>PROF.SERVICES - ICT CONSULTING</v>
          </cell>
          <cell r="C56" t="str">
            <v>D5383</v>
          </cell>
          <cell r="D56" t="str">
            <v>D5383 - Prof Fees</v>
          </cell>
        </row>
        <row r="57">
          <cell r="A57">
            <v>53500020</v>
          </cell>
          <cell r="B57" t="str">
            <v>CONSULTANCY - ENVIRONMENTAL</v>
          </cell>
          <cell r="C57" t="str">
            <v>AC5490</v>
          </cell>
          <cell r="D57" t="str">
            <v>D5384 - Outsourcing</v>
          </cell>
        </row>
        <row r="58">
          <cell r="A58">
            <v>53700000</v>
          </cell>
          <cell r="B58" t="str">
            <v>IT SERVICES</v>
          </cell>
          <cell r="C58" t="str">
            <v>D5370</v>
          </cell>
          <cell r="D58" t="str">
            <v>D5370 - EDP</v>
          </cell>
        </row>
        <row r="59">
          <cell r="A59">
            <v>53700002</v>
          </cell>
          <cell r="B59" t="str">
            <v>PROGRAMMER SERVICES FOR WRITING PROGRAMS</v>
          </cell>
          <cell r="C59" t="str">
            <v>D5370</v>
          </cell>
          <cell r="D59" t="str">
            <v>D5370 - EDP</v>
          </cell>
        </row>
        <row r="60">
          <cell r="A60">
            <v>53700003</v>
          </cell>
          <cell r="B60" t="str">
            <v>SOFTWARE RENTAL</v>
          </cell>
          <cell r="C60" t="str">
            <v>D5370</v>
          </cell>
          <cell r="D60" t="str">
            <v>D5370 - EDP</v>
          </cell>
        </row>
        <row r="61">
          <cell r="A61">
            <v>53700004</v>
          </cell>
          <cell r="B61" t="str">
            <v>SOFTWARE PURCHASE</v>
          </cell>
          <cell r="C61" t="str">
            <v>D5370</v>
          </cell>
          <cell r="D61" t="str">
            <v>D5370 - EDP</v>
          </cell>
        </row>
        <row r="62">
          <cell r="A62">
            <v>53700008</v>
          </cell>
          <cell r="B62" t="str">
            <v>DATA CENTER SERVICES-MAINFRAME SERVICES</v>
          </cell>
          <cell r="C62" t="str">
            <v>D5370</v>
          </cell>
          <cell r="D62" t="str">
            <v>D5370 - EDP</v>
          </cell>
        </row>
        <row r="63">
          <cell r="A63">
            <v>53700011</v>
          </cell>
          <cell r="B63" t="str">
            <v>PROF.SERVICES-CORRECTIVE MAINT., APPL. SUPPORT</v>
          </cell>
          <cell r="C63" t="str">
            <v>D5370</v>
          </cell>
          <cell r="D63" t="str">
            <v>D5370 - EDP</v>
          </cell>
        </row>
        <row r="64">
          <cell r="A64">
            <v>53700012</v>
          </cell>
          <cell r="B64" t="str">
            <v>PROF.SERVICES-ENHANCEMENTS</v>
          </cell>
          <cell r="C64" t="str">
            <v>D5370</v>
          </cell>
          <cell r="D64" t="str">
            <v>D5370 - EDP</v>
          </cell>
        </row>
        <row r="65">
          <cell r="A65">
            <v>53700013</v>
          </cell>
          <cell r="B65" t="str">
            <v>PROF.SERVICES- TIME &amp; MATERIAL</v>
          </cell>
          <cell r="C65" t="str">
            <v>D5370</v>
          </cell>
          <cell r="D65" t="str">
            <v>D5370 - EDP</v>
          </cell>
        </row>
        <row r="66">
          <cell r="A66">
            <v>53700018</v>
          </cell>
          <cell r="B66" t="str">
            <v>OTHER ICT EXPENSES- OTHER SERVICES</v>
          </cell>
          <cell r="C66" t="str">
            <v>D5370</v>
          </cell>
          <cell r="D66" t="str">
            <v>D5370 - EDP</v>
          </cell>
        </row>
        <row r="67">
          <cell r="A67">
            <v>53700022</v>
          </cell>
          <cell r="B67" t="str">
            <v>PROF.SERVICES- SOLUTION OR SERVICE SET-UP</v>
          </cell>
          <cell r="C67" t="str">
            <v>D5370</v>
          </cell>
          <cell r="D67" t="str">
            <v>D5370 - EDP</v>
          </cell>
        </row>
        <row r="68">
          <cell r="A68">
            <v>53700023</v>
          </cell>
          <cell r="B68" t="str">
            <v>FLEET MANAGEMENT-WORKSTATION</v>
          </cell>
          <cell r="C68" t="str">
            <v>D5370</v>
          </cell>
          <cell r="D68" t="str">
            <v>D5370 - EDP</v>
          </cell>
        </row>
        <row r="69">
          <cell r="A69">
            <v>53700024</v>
          </cell>
          <cell r="B69" t="str">
            <v>DATA CENTER SERVICES- NT SERVICES</v>
          </cell>
          <cell r="C69" t="str">
            <v>D5370</v>
          </cell>
          <cell r="D69" t="str">
            <v>D5370 - EDP</v>
          </cell>
        </row>
        <row r="70">
          <cell r="A70">
            <v>53700025</v>
          </cell>
          <cell r="B70" t="str">
            <v>VALUE ADDED SERVICES-INTERNET</v>
          </cell>
          <cell r="C70" t="str">
            <v>D5370</v>
          </cell>
          <cell r="D70" t="str">
            <v>D5370 - EDP</v>
          </cell>
        </row>
        <row r="71">
          <cell r="A71">
            <v>53700026</v>
          </cell>
          <cell r="B71" t="str">
            <v>VALUE ADDED SERVICES-EMAIL</v>
          </cell>
          <cell r="C71" t="str">
            <v>D5370</v>
          </cell>
          <cell r="D71" t="str">
            <v>D5370 - EDP</v>
          </cell>
        </row>
        <row r="72">
          <cell r="A72">
            <v>53700031</v>
          </cell>
          <cell r="B72" t="str">
            <v>HW MAINTENANCE-MAINTENANCE FEE</v>
          </cell>
          <cell r="C72" t="str">
            <v>D5370</v>
          </cell>
          <cell r="D72" t="str">
            <v>D5370 - EDP</v>
          </cell>
        </row>
        <row r="73">
          <cell r="A73">
            <v>53700032</v>
          </cell>
          <cell r="B73" t="str">
            <v>DATA CENTER SERVICES-UNIX SERVICES</v>
          </cell>
          <cell r="C73" t="str">
            <v>D5370</v>
          </cell>
          <cell r="D73" t="str">
            <v>D5370 - EDP</v>
          </cell>
        </row>
        <row r="74">
          <cell r="A74">
            <v>53700033</v>
          </cell>
          <cell r="B74" t="str">
            <v>VALUE ADDED SERVICES- INTRANET</v>
          </cell>
          <cell r="C74" t="str">
            <v>D5370</v>
          </cell>
          <cell r="D74" t="str">
            <v>D5370 - EDP</v>
          </cell>
        </row>
        <row r="75">
          <cell r="A75">
            <v>53700034</v>
          </cell>
          <cell r="B75" t="str">
            <v>VALUE ADDED SERVICES- REMOTE ACCESS</v>
          </cell>
          <cell r="C75" t="str">
            <v>D5370</v>
          </cell>
          <cell r="D75" t="str">
            <v>D5370 - EDP</v>
          </cell>
        </row>
        <row r="76">
          <cell r="A76">
            <v>53700035</v>
          </cell>
          <cell r="B76" t="str">
            <v>VALUE ADDED SERVICES- SPOC</v>
          </cell>
          <cell r="C76" t="str">
            <v>D5370</v>
          </cell>
          <cell r="D76" t="str">
            <v>D5370 - EDP</v>
          </cell>
        </row>
        <row r="77">
          <cell r="A77">
            <v>53700036</v>
          </cell>
          <cell r="B77" t="str">
            <v>VALUE ADDED SERVICES- SOFTWARE DISTRIBUTION</v>
          </cell>
          <cell r="C77" t="str">
            <v>D5370</v>
          </cell>
          <cell r="D77" t="str">
            <v>D5370 - EDP</v>
          </cell>
        </row>
        <row r="78">
          <cell r="A78">
            <v>53700037</v>
          </cell>
          <cell r="B78" t="str">
            <v>DATA CENTER SERVICES-  AS 400 SERVICES</v>
          </cell>
          <cell r="C78" t="str">
            <v>D5370</v>
          </cell>
          <cell r="D78" t="str">
            <v>D5370 - EDP</v>
          </cell>
        </row>
        <row r="79">
          <cell r="A79">
            <v>53700038</v>
          </cell>
          <cell r="B79" t="str">
            <v>VALUE ADDED SERVICES- OTHER SERVICES</v>
          </cell>
          <cell r="C79" t="str">
            <v>D5370</v>
          </cell>
          <cell r="D79" t="str">
            <v>D5370 - EDP</v>
          </cell>
        </row>
        <row r="80">
          <cell r="A80">
            <v>53700039</v>
          </cell>
          <cell r="B80" t="str">
            <v>DATA CENTER SERVICES-OTHER SERVICES</v>
          </cell>
          <cell r="C80" t="str">
            <v>D5370</v>
          </cell>
          <cell r="D80" t="str">
            <v>D5370 - EDP</v>
          </cell>
        </row>
        <row r="81">
          <cell r="A81">
            <v>53700040</v>
          </cell>
          <cell r="B81" t="str">
            <v>FLEET MANAGEMENT-TECHNICAL WORKSTATION</v>
          </cell>
          <cell r="C81" t="str">
            <v>D5370</v>
          </cell>
          <cell r="D81" t="str">
            <v>D5370 - EDP</v>
          </cell>
        </row>
        <row r="82">
          <cell r="A82">
            <v>53700041</v>
          </cell>
          <cell r="B82" t="str">
            <v>PROF.SERVICES-SW DEVELOPMENT, INTEGRATION</v>
          </cell>
          <cell r="C82" t="str">
            <v>D5370</v>
          </cell>
          <cell r="D82" t="str">
            <v>D5370 - EDP</v>
          </cell>
        </row>
        <row r="83">
          <cell r="A83">
            <v>53700046</v>
          </cell>
          <cell r="B83" t="str">
            <v>DATA CENTER SERVICES- OPEN VMS SERVICES</v>
          </cell>
          <cell r="C83" t="str">
            <v>D5370</v>
          </cell>
          <cell r="D83" t="str">
            <v>D5370 - EDP</v>
          </cell>
        </row>
        <row r="84">
          <cell r="A84">
            <v>53700048</v>
          </cell>
          <cell r="B84" t="str">
            <v>VALUE ADDED SERVICES-EDI</v>
          </cell>
          <cell r="C84" t="str">
            <v>D5370</v>
          </cell>
          <cell r="D84" t="str">
            <v>D5370 - EDP</v>
          </cell>
        </row>
        <row r="85">
          <cell r="A85">
            <v>53700049</v>
          </cell>
          <cell r="B85" t="str">
            <v>VALUE ADDED SERVICES-POSTEL</v>
          </cell>
          <cell r="C85" t="str">
            <v>D5370</v>
          </cell>
          <cell r="D85" t="str">
            <v>D5370 - EDP</v>
          </cell>
        </row>
        <row r="86">
          <cell r="A86">
            <v>53700050</v>
          </cell>
          <cell r="B86" t="str">
            <v>DATA CENTER SERVICES-ASP</v>
          </cell>
          <cell r="C86" t="str">
            <v>D5370</v>
          </cell>
          <cell r="D86" t="str">
            <v>D5370 - EDP</v>
          </cell>
        </row>
        <row r="87">
          <cell r="A87">
            <v>53800000</v>
          </cell>
          <cell r="B87" t="str">
            <v>PROFESSIONAL SERVICES</v>
          </cell>
          <cell r="C87" t="str">
            <v>D5383</v>
          </cell>
          <cell r="D87" t="str">
            <v>D5383 - Prof Fees</v>
          </cell>
        </row>
        <row r="88">
          <cell r="A88">
            <v>53800001</v>
          </cell>
          <cell r="B88" t="str">
            <v>TRANSLATION SERVICES</v>
          </cell>
          <cell r="C88" t="str">
            <v>D5383</v>
          </cell>
          <cell r="D88" t="str">
            <v>D5383 - Prof Fees</v>
          </cell>
        </row>
        <row r="89">
          <cell r="A89">
            <v>53800005</v>
          </cell>
          <cell r="B89" t="str">
            <v>BUILDING MANAGEMENT SERVICES</v>
          </cell>
          <cell r="C89" t="str">
            <v>AC5490</v>
          </cell>
          <cell r="D89" t="str">
            <v>D5384 - Outsourcing</v>
          </cell>
        </row>
        <row r="90">
          <cell r="A90">
            <v>53800007</v>
          </cell>
          <cell r="B90" t="str">
            <v>PAYROLL SERVICES</v>
          </cell>
          <cell r="C90" t="str">
            <v>AC5486</v>
          </cell>
          <cell r="D90" t="str">
            <v>D5384 - Outsourcing</v>
          </cell>
        </row>
        <row r="91">
          <cell r="A91">
            <v>53800008</v>
          </cell>
          <cell r="B91" t="str">
            <v>ADMINSTRATION SERVICES</v>
          </cell>
          <cell r="C91" t="str">
            <v>AC5486</v>
          </cell>
          <cell r="D91" t="str">
            <v>D5384 - Outsourcing</v>
          </cell>
        </row>
        <row r="92">
          <cell r="A92">
            <v>53800009</v>
          </cell>
          <cell r="B92" t="str">
            <v>ENGINEERING SERVICES</v>
          </cell>
          <cell r="C92" t="str">
            <v>D5383</v>
          </cell>
          <cell r="D92" t="str">
            <v>D5383 - Prof Fees</v>
          </cell>
        </row>
        <row r="93">
          <cell r="A93">
            <v>53800010</v>
          </cell>
          <cell r="B93" t="str">
            <v>MEDICAL SERVICES</v>
          </cell>
          <cell r="C93" t="str">
            <v>AC5490</v>
          </cell>
          <cell r="D93" t="str">
            <v>D5384 - Outsourcing</v>
          </cell>
        </row>
        <row r="94">
          <cell r="A94">
            <v>53800014</v>
          </cell>
          <cell r="B94" t="str">
            <v>INTERNAL SERVICES</v>
          </cell>
          <cell r="C94" t="str">
            <v>AC5490</v>
          </cell>
          <cell r="D94" t="str">
            <v>D5384 - Outsourcing</v>
          </cell>
        </row>
        <row r="95">
          <cell r="A95">
            <v>53800017</v>
          </cell>
          <cell r="B95" t="str">
            <v>SERVICES - WATER PURIFYING</v>
          </cell>
          <cell r="C95" t="str">
            <v>AC5490</v>
          </cell>
          <cell r="D95" t="str">
            <v>D5384 - Outsourcing</v>
          </cell>
        </row>
        <row r="96">
          <cell r="A96">
            <v>53800038</v>
          </cell>
          <cell r="B96" t="str">
            <v>SERVICES - TECHNICAL</v>
          </cell>
          <cell r="C96" t="str">
            <v>AC5490</v>
          </cell>
          <cell r="D96" t="str">
            <v>D5384 - Outsourcing</v>
          </cell>
        </row>
        <row r="97">
          <cell r="A97">
            <v>53800039</v>
          </cell>
          <cell r="B97" t="str">
            <v>SERVICES - COMMERCIAL</v>
          </cell>
          <cell r="C97" t="str">
            <v>AC5490</v>
          </cell>
          <cell r="D97" t="str">
            <v>D5384 - Outsourcing</v>
          </cell>
        </row>
        <row r="98">
          <cell r="A98">
            <v>53800044</v>
          </cell>
          <cell r="B98" t="str">
            <v>SERVICES FOR PURCHASE OF DATA BASE</v>
          </cell>
          <cell r="C98" t="str">
            <v>AC5690</v>
          </cell>
          <cell r="D98" t="str">
            <v>D5600 - Other Op Exp</v>
          </cell>
        </row>
        <row r="99">
          <cell r="A99">
            <v>53800047</v>
          </cell>
          <cell r="B99" t="str">
            <v>MAILING SERVICES</v>
          </cell>
          <cell r="C99" t="str">
            <v>AC5460</v>
          </cell>
          <cell r="D99" t="str">
            <v>D5384 - Outsourcing</v>
          </cell>
        </row>
        <row r="100">
          <cell r="A100">
            <v>53800049</v>
          </cell>
          <cell r="B100" t="str">
            <v>SERVICES - FOR SCRAPPING</v>
          </cell>
          <cell r="C100" t="str">
            <v>AC5320</v>
          </cell>
          <cell r="D100" t="str">
            <v>D5384 - Outsourcing</v>
          </cell>
        </row>
        <row r="101">
          <cell r="A101">
            <v>53800053</v>
          </cell>
          <cell r="B101" t="str">
            <v>RATING AGENCY FEES</v>
          </cell>
          <cell r="C101" t="str">
            <v>D5383</v>
          </cell>
          <cell r="D101" t="str">
            <v>D5383 - Prof Fees</v>
          </cell>
        </row>
        <row r="102">
          <cell r="A102">
            <v>53800054</v>
          </cell>
          <cell r="B102" t="str">
            <v>STORAGE SERVICES</v>
          </cell>
          <cell r="C102" t="str">
            <v>AC5690</v>
          </cell>
          <cell r="D102" t="str">
            <v>D5600 - Other Op Exp</v>
          </cell>
        </row>
        <row r="103">
          <cell r="A103">
            <v>53800055</v>
          </cell>
          <cell r="B103" t="str">
            <v>CUSTOMER/TECHNICAL TRAINING</v>
          </cell>
          <cell r="C103" t="str">
            <v>AC5690</v>
          </cell>
          <cell r="D103" t="str">
            <v>D5600 - Other Op Exp</v>
          </cell>
        </row>
        <row r="104">
          <cell r="A104">
            <v>53800058</v>
          </cell>
          <cell r="B104" t="str">
            <v>SERVICES - TRAVEL AGENCY</v>
          </cell>
          <cell r="C104" t="str">
            <v>AC5490</v>
          </cell>
          <cell r="D104" t="str">
            <v>D5384 - Outsourcing</v>
          </cell>
        </row>
        <row r="105">
          <cell r="A105">
            <v>53800059</v>
          </cell>
          <cell r="B105" t="str">
            <v>SERVICES FOR MARKET RESEARCH</v>
          </cell>
          <cell r="C105" t="str">
            <v>D5383</v>
          </cell>
          <cell r="D105" t="str">
            <v>D5383 - Prof Fees</v>
          </cell>
        </row>
        <row r="106">
          <cell r="A106">
            <v>53800100</v>
          </cell>
          <cell r="B106" t="str">
            <v>INTERIM  AGENCY SERVICES</v>
          </cell>
          <cell r="C106" t="str">
            <v>D668</v>
          </cell>
          <cell r="D106" t="str">
            <v>D668 - Agency</v>
          </cell>
        </row>
        <row r="107">
          <cell r="A107">
            <v>53810003</v>
          </cell>
          <cell r="B107" t="str">
            <v>AUDIT FEES</v>
          </cell>
          <cell r="C107" t="str">
            <v>D5383</v>
          </cell>
          <cell r="D107" t="str">
            <v>D5383 - Prof Fees</v>
          </cell>
        </row>
        <row r="108">
          <cell r="A108">
            <v>53900000</v>
          </cell>
          <cell r="B108" t="str">
            <v>ADVERTISING AND PROMOTION EXPS.</v>
          </cell>
          <cell r="C108" t="str">
            <v>D5390</v>
          </cell>
          <cell r="D108" t="str">
            <v>D5390 - ADV</v>
          </cell>
        </row>
        <row r="109">
          <cell r="A109">
            <v>53900001</v>
          </cell>
          <cell r="B109" t="str">
            <v>TRADE FAIRS AND EXHIBITIONS EXPS.(SET-UP AND MAN.)</v>
          </cell>
          <cell r="C109" t="str">
            <v>D5390</v>
          </cell>
          <cell r="D109" t="str">
            <v>D5390 - ADV</v>
          </cell>
        </row>
        <row r="110">
          <cell r="A110">
            <v>53900002</v>
          </cell>
          <cell r="B110" t="str">
            <v>SPONSORSHIPS</v>
          </cell>
          <cell r="C110" t="str">
            <v>D5390</v>
          </cell>
          <cell r="D110" t="str">
            <v>D5390 - ADV</v>
          </cell>
        </row>
        <row r="111">
          <cell r="A111">
            <v>53900008</v>
          </cell>
          <cell r="B111" t="str">
            <v>PREP.AND DESPATCH OF CATALOGUES AND BROCHURES</v>
          </cell>
          <cell r="C111" t="str">
            <v>D5390</v>
          </cell>
          <cell r="D111" t="str">
            <v>D5390 - ADV</v>
          </cell>
        </row>
        <row r="112">
          <cell r="A112">
            <v>53900017</v>
          </cell>
          <cell r="B112" t="str">
            <v>PREPARATION OF DEMO AND TEST PRODUCTS</v>
          </cell>
          <cell r="C112" t="str">
            <v>D5390</v>
          </cell>
          <cell r="D112" t="str">
            <v>D5390 - ADV</v>
          </cell>
        </row>
        <row r="113">
          <cell r="A113">
            <v>53900018</v>
          </cell>
          <cell r="B113" t="str">
            <v>DEALER NETWORK DEVELOPMENT</v>
          </cell>
          <cell r="C113" t="str">
            <v>AC5690</v>
          </cell>
          <cell r="D113" t="str">
            <v>D5600 - Other Op Exp</v>
          </cell>
        </row>
        <row r="114">
          <cell r="A114">
            <v>53900021</v>
          </cell>
          <cell r="B114" t="str">
            <v>MANAGEMENT OF PARK VEHICLES - JOURNALISTS</v>
          </cell>
          <cell r="C114" t="str">
            <v>D5390</v>
          </cell>
          <cell r="D114" t="str">
            <v>D5390 - ADV</v>
          </cell>
        </row>
        <row r="115">
          <cell r="A115">
            <v>53900022</v>
          </cell>
          <cell r="B115" t="str">
            <v>PROFESSIONAL SERVICES - CREATIVE PROJECTS</v>
          </cell>
          <cell r="C115" t="str">
            <v>D5390</v>
          </cell>
          <cell r="D115" t="str">
            <v>D5390 - ADV</v>
          </cell>
        </row>
        <row r="116">
          <cell r="A116">
            <v>53900024</v>
          </cell>
          <cell r="B116" t="str">
            <v>MEDIA ADVERTISING</v>
          </cell>
          <cell r="C116" t="str">
            <v>D5390</v>
          </cell>
          <cell r="D116" t="str">
            <v>D5390 - ADV</v>
          </cell>
        </row>
        <row r="117">
          <cell r="A117">
            <v>53900026</v>
          </cell>
          <cell r="B117" t="str">
            <v>CALL CENTER ADVERTISING</v>
          </cell>
          <cell r="C117" t="str">
            <v>D5390</v>
          </cell>
          <cell r="D117" t="str">
            <v>D5390 - ADV</v>
          </cell>
        </row>
        <row r="118">
          <cell r="A118">
            <v>53900028</v>
          </cell>
          <cell r="B118" t="str">
            <v>ADV - PRESS RELATIONS</v>
          </cell>
          <cell r="C118" t="str">
            <v>D5390</v>
          </cell>
          <cell r="D118" t="str">
            <v>D5390 - ADV</v>
          </cell>
        </row>
        <row r="119">
          <cell r="A119">
            <v>53900029</v>
          </cell>
          <cell r="B119" t="str">
            <v>ADV - PROMOTIONAL ITEMS</v>
          </cell>
          <cell r="C119" t="str">
            <v>D5390</v>
          </cell>
          <cell r="D119" t="str">
            <v>D5390 - ADV</v>
          </cell>
        </row>
        <row r="120">
          <cell r="A120">
            <v>53900030</v>
          </cell>
          <cell r="B120" t="str">
            <v>ADV - FACTORY VISITS</v>
          </cell>
          <cell r="C120" t="str">
            <v>D5390</v>
          </cell>
          <cell r="D120" t="str">
            <v>D5390 - ADV</v>
          </cell>
        </row>
        <row r="121">
          <cell r="A121">
            <v>53900031</v>
          </cell>
          <cell r="B121" t="str">
            <v>ADV- ADVERTISING LAUNCHES</v>
          </cell>
          <cell r="C121" t="str">
            <v>D5390</v>
          </cell>
          <cell r="D121" t="str">
            <v>D5390 - ADV</v>
          </cell>
        </row>
        <row r="122">
          <cell r="A122">
            <v>53900032</v>
          </cell>
          <cell r="B122" t="str">
            <v>ADV - AUDIO VISUALS</v>
          </cell>
          <cell r="C122" t="str">
            <v>D5390</v>
          </cell>
          <cell r="D122" t="str">
            <v>D5390 - ADV</v>
          </cell>
        </row>
        <row r="123">
          <cell r="A123">
            <v>54100005</v>
          </cell>
          <cell r="B123" t="str">
            <v>REMOVAL SERVICES</v>
          </cell>
          <cell r="C123" t="str">
            <v>AC5490</v>
          </cell>
          <cell r="D123" t="str">
            <v>D5384 - Outsourcing</v>
          </cell>
        </row>
        <row r="124">
          <cell r="A124">
            <v>54100006</v>
          </cell>
          <cell r="B124" t="str">
            <v>UNPLANNED TRANSPORT</v>
          </cell>
          <cell r="C124" t="str">
            <v>AC5410</v>
          </cell>
          <cell r="D124" t="str">
            <v>D5384 - Outsourcing</v>
          </cell>
        </row>
        <row r="125">
          <cell r="A125">
            <v>54100017</v>
          </cell>
          <cell r="B125" t="str">
            <v>INTERNAL TRANSPORT - MOVING &amp; REARRANGEMENTS</v>
          </cell>
          <cell r="C125" t="str">
            <v>AC5690</v>
          </cell>
          <cell r="D125" t="str">
            <v>D5600 - Other Op Exp</v>
          </cell>
        </row>
        <row r="126">
          <cell r="A126">
            <v>54150001</v>
          </cell>
          <cell r="B126" t="str">
            <v>OTHER TRANSPORT NOT CONNECTED WITH SALES</v>
          </cell>
          <cell r="C126" t="str">
            <v>AC5690</v>
          </cell>
          <cell r="D126" t="str">
            <v>D5600 - Other Op Exp</v>
          </cell>
        </row>
        <row r="127">
          <cell r="A127">
            <v>54200000</v>
          </cell>
          <cell r="B127" t="str">
            <v>TRAVEL EXPENSES</v>
          </cell>
          <cell r="C127" t="str">
            <v>AC5420</v>
          </cell>
          <cell r="D127" t="str">
            <v>D5420 - Travel</v>
          </cell>
        </row>
        <row r="128">
          <cell r="A128">
            <v>54200006</v>
          </cell>
          <cell r="B128" t="str">
            <v>RELOCATION EXPENSES</v>
          </cell>
          <cell r="C128" t="str">
            <v>AC5710</v>
          </cell>
          <cell r="D128" t="str">
            <v>D5700 - Labor</v>
          </cell>
        </row>
        <row r="129">
          <cell r="A129">
            <v>54200013</v>
          </cell>
          <cell r="B129" t="str">
            <v>TRAVEL EXPENSES - RESTAURANTS</v>
          </cell>
          <cell r="C129" t="str">
            <v>AC5420</v>
          </cell>
          <cell r="D129" t="str">
            <v>D5420 - Travel</v>
          </cell>
        </row>
        <row r="130">
          <cell r="A130">
            <v>54300000</v>
          </cell>
          <cell r="B130" t="str">
            <v>INSURANCE</v>
          </cell>
          <cell r="C130" t="str">
            <v>D5430</v>
          </cell>
          <cell r="D130" t="str">
            <v>D5430 - Insurance</v>
          </cell>
        </row>
        <row r="131">
          <cell r="A131">
            <v>54300005</v>
          </cell>
          <cell r="B131" t="str">
            <v>INSURANCE - EMPLOYEES FOR ACCIDENT/ILLNESS</v>
          </cell>
          <cell r="C131" t="str">
            <v>AC5710</v>
          </cell>
          <cell r="D131" t="str">
            <v>D5700 - Labor</v>
          </cell>
        </row>
        <row r="132">
          <cell r="A132">
            <v>54300009</v>
          </cell>
          <cell r="B132" t="str">
            <v>INSURANCE - PROPERTY</v>
          </cell>
          <cell r="C132" t="str">
            <v>D5430</v>
          </cell>
          <cell r="D132" t="str">
            <v>D5430 - Insurance</v>
          </cell>
        </row>
        <row r="133">
          <cell r="A133">
            <v>54400010</v>
          </cell>
          <cell r="B133" t="str">
            <v>RENTAL BUILDINGS</v>
          </cell>
          <cell r="C133" t="str">
            <v>D5440</v>
          </cell>
          <cell r="D133" t="str">
            <v>D5440 - Rentals/Lease</v>
          </cell>
        </row>
        <row r="134">
          <cell r="A134">
            <v>54400013</v>
          </cell>
          <cell r="B134" t="str">
            <v>EQUIPMENT /TOOLING RENTALS</v>
          </cell>
          <cell r="C134" t="str">
            <v>D5440</v>
          </cell>
          <cell r="D134" t="str">
            <v>D5440 - Rentals/Lease</v>
          </cell>
        </row>
        <row r="135">
          <cell r="A135">
            <v>54400015</v>
          </cell>
          <cell r="B135" t="str">
            <v>RENT &amp; LEASING-WORKSTATION</v>
          </cell>
          <cell r="C135" t="str">
            <v>D5370</v>
          </cell>
          <cell r="D135" t="str">
            <v>D5370 - EDP</v>
          </cell>
        </row>
        <row r="136">
          <cell r="A136">
            <v>54400016</v>
          </cell>
          <cell r="B136" t="str">
            <v>RENT&amp;LEASING-ALL-IN-ONE DEV, FAX, PHOTOC,PRINTER</v>
          </cell>
          <cell r="C136" t="str">
            <v>D5440</v>
          </cell>
          <cell r="D136" t="str">
            <v>D5440 - Rentals/Lease</v>
          </cell>
        </row>
        <row r="137">
          <cell r="A137">
            <v>54400017</v>
          </cell>
          <cell r="B137" t="str">
            <v>RENT &amp; LEASING-SERVER</v>
          </cell>
          <cell r="C137" t="str">
            <v>D5370</v>
          </cell>
          <cell r="D137" t="str">
            <v>D5370 - EDP</v>
          </cell>
        </row>
        <row r="138">
          <cell r="A138">
            <v>54400018</v>
          </cell>
          <cell r="B138" t="str">
            <v>RENT &amp; LEASING-TECHNICAL WORKSTATION</v>
          </cell>
          <cell r="C138" t="str">
            <v>D5370</v>
          </cell>
          <cell r="D138" t="str">
            <v>D5370 - EDP</v>
          </cell>
        </row>
        <row r="139">
          <cell r="A139">
            <v>54400019</v>
          </cell>
          <cell r="B139" t="str">
            <v>RENT &amp; LEASING-OTHER</v>
          </cell>
          <cell r="C139" t="str">
            <v>D5440</v>
          </cell>
          <cell r="D139" t="str">
            <v>D5440 - Rentals/Lease</v>
          </cell>
        </row>
        <row r="140">
          <cell r="A140">
            <v>54400052</v>
          </cell>
          <cell r="B140" t="str">
            <v>RENTAL OF  MACHINERY</v>
          </cell>
          <cell r="C140" t="str">
            <v>AC5490</v>
          </cell>
          <cell r="D140" t="str">
            <v>D5384 - Outsourcing</v>
          </cell>
        </row>
        <row r="141">
          <cell r="A141">
            <v>54400054</v>
          </cell>
          <cell r="B141" t="str">
            <v>RENTAL TRANSPORTATION EQUIPMENT</v>
          </cell>
          <cell r="C141" t="str">
            <v>D5440</v>
          </cell>
          <cell r="D141" t="str">
            <v>D5440 - Rentals/Lease</v>
          </cell>
        </row>
        <row r="142">
          <cell r="A142">
            <v>54405003</v>
          </cell>
          <cell r="B142" t="str">
            <v>RENTAL OF FURNITURE &amp; FIXTURE</v>
          </cell>
          <cell r="C142" t="str">
            <v>D5440</v>
          </cell>
          <cell r="D142" t="str">
            <v>D5440 - Rentals/Lease</v>
          </cell>
        </row>
        <row r="143">
          <cell r="A143">
            <v>54500000</v>
          </cell>
          <cell r="B143" t="str">
            <v>EXPENSES - CLEANING</v>
          </cell>
          <cell r="C143" t="str">
            <v>AC5320</v>
          </cell>
          <cell r="D143" t="str">
            <v>D5384 - Outsourcing</v>
          </cell>
        </row>
        <row r="144">
          <cell r="A144">
            <v>54500001</v>
          </cell>
          <cell r="B144" t="str">
            <v>EXPENSES - SECURITY AND WATCHMEN</v>
          </cell>
          <cell r="C144" t="str">
            <v>AC5450</v>
          </cell>
          <cell r="D144" t="str">
            <v>D5384 - Outsourcing</v>
          </cell>
        </row>
        <row r="145">
          <cell r="A145">
            <v>54500009</v>
          </cell>
          <cell r="B145" t="str">
            <v>SHARED RUNNING EXPENSES</v>
          </cell>
          <cell r="C145" t="str">
            <v>AC5490</v>
          </cell>
          <cell r="D145" t="str">
            <v>D5384 - Outsourcing</v>
          </cell>
        </row>
        <row r="146">
          <cell r="A146">
            <v>54550001</v>
          </cell>
          <cell r="B146" t="str">
            <v>ELECTRICITY</v>
          </cell>
          <cell r="C146" t="str">
            <v>AC5130</v>
          </cell>
          <cell r="D146" t="str">
            <v>D5100 - Utilities</v>
          </cell>
        </row>
        <row r="147">
          <cell r="A147">
            <v>54550002</v>
          </cell>
          <cell r="B147" t="str">
            <v>GAS FOR HEATING</v>
          </cell>
          <cell r="C147" t="str">
            <v>AC5130</v>
          </cell>
          <cell r="D147" t="str">
            <v>D5100 - Utilities</v>
          </cell>
        </row>
        <row r="148">
          <cell r="A148">
            <v>54550003</v>
          </cell>
          <cell r="B148" t="str">
            <v>WATER</v>
          </cell>
          <cell r="C148" t="str">
            <v>AC5130</v>
          </cell>
          <cell r="D148" t="str">
            <v>D5100 - Utilities</v>
          </cell>
        </row>
        <row r="149">
          <cell r="A149">
            <v>54550005</v>
          </cell>
          <cell r="B149" t="str">
            <v>ENERGY - NATURAL GAS</v>
          </cell>
          <cell r="C149" t="str">
            <v>AC5130</v>
          </cell>
          <cell r="D149" t="str">
            <v>D5100 - Utilities</v>
          </cell>
        </row>
        <row r="150">
          <cell r="A150">
            <v>54550010</v>
          </cell>
          <cell r="B150" t="str">
            <v>FUEL</v>
          </cell>
          <cell r="C150" t="str">
            <v>AC5130</v>
          </cell>
          <cell r="D150" t="str">
            <v>D5100 - Utilities</v>
          </cell>
        </row>
        <row r="151">
          <cell r="A151">
            <v>54600000</v>
          </cell>
          <cell r="B151" t="str">
            <v>COMMUNICATIONS</v>
          </cell>
          <cell r="C151" t="str">
            <v>AC5460</v>
          </cell>
          <cell r="D151" t="str">
            <v>D5384 - Outsourcing</v>
          </cell>
        </row>
        <row r="152">
          <cell r="A152">
            <v>54600001</v>
          </cell>
          <cell r="B152" t="str">
            <v>VOICE COMMUNICATIONS-WIRELINE</v>
          </cell>
          <cell r="C152" t="str">
            <v>AC5460</v>
          </cell>
          <cell r="D152" t="str">
            <v>D5384 - Outsourcing</v>
          </cell>
        </row>
        <row r="153">
          <cell r="A153">
            <v>54600002</v>
          </cell>
          <cell r="B153" t="str">
            <v>VOICE COMMUNICATIONS-MOBILE</v>
          </cell>
          <cell r="C153" t="str">
            <v>AC5460</v>
          </cell>
          <cell r="D153" t="str">
            <v>D5384 - Outsourcing</v>
          </cell>
        </row>
        <row r="154">
          <cell r="A154">
            <v>54600003</v>
          </cell>
          <cell r="B154" t="str">
            <v>POSTAL SERVICES</v>
          </cell>
          <cell r="C154" t="str">
            <v>AC5460</v>
          </cell>
          <cell r="D154" t="str">
            <v>D5384 - Outsourcing</v>
          </cell>
        </row>
        <row r="155">
          <cell r="A155">
            <v>54600005</v>
          </cell>
          <cell r="B155" t="str">
            <v>EXPENSES FOR IT CONNECTION</v>
          </cell>
          <cell r="C155" t="str">
            <v>AC5460</v>
          </cell>
          <cell r="D155" t="str">
            <v>D5384 - Outsourcing</v>
          </cell>
        </row>
        <row r="156">
          <cell r="A156">
            <v>54600007</v>
          </cell>
          <cell r="B156" t="str">
            <v>NETWORKING&amp;DATA COMMUNICATIONS-LAN</v>
          </cell>
          <cell r="C156" t="str">
            <v>AC5460</v>
          </cell>
          <cell r="D156" t="str">
            <v>D5384 - Outsourcing</v>
          </cell>
        </row>
        <row r="157">
          <cell r="A157">
            <v>54600008</v>
          </cell>
          <cell r="B157" t="str">
            <v>NETWORKING&amp;DATA COMMUNICATIONS-WAN</v>
          </cell>
          <cell r="C157" t="str">
            <v>AC5460</v>
          </cell>
          <cell r="D157" t="str">
            <v>D5384 - Outsourcing</v>
          </cell>
        </row>
        <row r="158">
          <cell r="A158">
            <v>54600010</v>
          </cell>
          <cell r="B158" t="str">
            <v>TELEPHONE - FACILITY MANAGEMENT</v>
          </cell>
          <cell r="C158" t="str">
            <v>AC5460</v>
          </cell>
          <cell r="D158" t="str">
            <v>D5384 - Outsourcing</v>
          </cell>
        </row>
        <row r="159">
          <cell r="A159">
            <v>54600013</v>
          </cell>
          <cell r="B159" t="str">
            <v>COURIER CHARGES</v>
          </cell>
          <cell r="C159" t="str">
            <v>AC5460</v>
          </cell>
          <cell r="D159" t="str">
            <v>D5384 - Outsourcing</v>
          </cell>
        </row>
        <row r="160">
          <cell r="A160">
            <v>54700000</v>
          </cell>
          <cell r="B160" t="str">
            <v>PATENTS, LICENSES AND TRADEMARKS</v>
          </cell>
          <cell r="C160" t="str">
            <v>AC5470</v>
          </cell>
          <cell r="D160" t="str">
            <v>D5384 - Outsourcing</v>
          </cell>
        </row>
        <row r="161">
          <cell r="A161">
            <v>54800000</v>
          </cell>
          <cell r="B161" t="str">
            <v>PERSONNEL RECRUITMENT</v>
          </cell>
          <cell r="C161" t="str">
            <v>D5383</v>
          </cell>
          <cell r="D161" t="str">
            <v>D5383 - Prof Fees</v>
          </cell>
        </row>
        <row r="162">
          <cell r="A162">
            <v>54800001</v>
          </cell>
          <cell r="B162" t="str">
            <v>PERSONNEL TRAINING EXPENSES</v>
          </cell>
          <cell r="C162" t="str">
            <v>D667</v>
          </cell>
          <cell r="D162" t="str">
            <v>D667 - Training</v>
          </cell>
        </row>
        <row r="163">
          <cell r="A163">
            <v>54800003</v>
          </cell>
          <cell r="B163" t="str">
            <v>ATTENDANCE AT CONFERENCES/SEMINARS</v>
          </cell>
          <cell r="C163" t="str">
            <v>D667</v>
          </cell>
          <cell r="D163" t="str">
            <v>D667 - Training</v>
          </cell>
        </row>
        <row r="164">
          <cell r="A164">
            <v>54810004</v>
          </cell>
          <cell r="B164" t="str">
            <v>SOCIAL WELFARE EXPENSES</v>
          </cell>
          <cell r="C164" t="str">
            <v>AC5690</v>
          </cell>
          <cell r="D164" t="str">
            <v>D5600 - Other Op Exp</v>
          </cell>
        </row>
        <row r="165">
          <cell r="A165">
            <v>54810013</v>
          </cell>
          <cell r="B165" t="str">
            <v>INTERNAL EVENTS AND FAIRS FOR EMPLOYEES</v>
          </cell>
          <cell r="C165" t="str">
            <v>AC5422</v>
          </cell>
          <cell r="D165" t="str">
            <v>D5420 - Travel</v>
          </cell>
        </row>
        <row r="166">
          <cell r="A166">
            <v>54810022</v>
          </cell>
          <cell r="B166" t="str">
            <v>EMPLOYEES WELFARE-TUITION REIMBURSEMENT-BLUE COLL.</v>
          </cell>
          <cell r="C166" t="str">
            <v>D667</v>
          </cell>
          <cell r="D166" t="str">
            <v>D667 - Training</v>
          </cell>
        </row>
        <row r="167">
          <cell r="A167">
            <v>54810023</v>
          </cell>
          <cell r="B167" t="str">
            <v>EMPLOYEES WELFARE-TUITION REIMBURSEM WHITE COLLAR</v>
          </cell>
          <cell r="C167" t="str">
            <v>D667</v>
          </cell>
          <cell r="D167" t="str">
            <v>D667 - Training</v>
          </cell>
        </row>
        <row r="168">
          <cell r="A168">
            <v>54850001</v>
          </cell>
          <cell r="B168" t="str">
            <v>CANTEEN SERVICES</v>
          </cell>
          <cell r="C168" t="str">
            <v>AC5485</v>
          </cell>
          <cell r="D168" t="str">
            <v>D5384 - Outsourcing</v>
          </cell>
        </row>
        <row r="169">
          <cell r="A169">
            <v>54900000</v>
          </cell>
          <cell r="B169" t="str">
            <v>OTHER SERVICES</v>
          </cell>
          <cell r="C169" t="str">
            <v>AC5490</v>
          </cell>
          <cell r="D169" t="str">
            <v>D5384 - Outsourcing</v>
          </cell>
        </row>
        <row r="170">
          <cell r="A170">
            <v>54900001</v>
          </cell>
          <cell r="B170" t="str">
            <v>HOMOLOGATION</v>
          </cell>
          <cell r="C170" t="str">
            <v>AC5690</v>
          </cell>
          <cell r="D170" t="str">
            <v>D5600 - Other Op Exp</v>
          </cell>
        </row>
        <row r="171">
          <cell r="A171">
            <v>54900003</v>
          </cell>
          <cell r="B171" t="str">
            <v>SERVICES FOR ARCHIVE MANAGEMENT</v>
          </cell>
          <cell r="C171" t="str">
            <v>AC5690</v>
          </cell>
          <cell r="D171" t="str">
            <v>D5600 - Other Op Exp</v>
          </cell>
        </row>
        <row r="172">
          <cell r="A172">
            <v>54900004</v>
          </cell>
          <cell r="B172" t="str">
            <v>PRINTING SERVICES</v>
          </cell>
          <cell r="C172" t="str">
            <v>AC5690</v>
          </cell>
          <cell r="D172" t="str">
            <v>D5600 - Other Op Exp</v>
          </cell>
        </row>
        <row r="173">
          <cell r="A173">
            <v>54900006</v>
          </cell>
          <cell r="B173" t="str">
            <v>PROJECT SERVICE PROCUREMENT</v>
          </cell>
          <cell r="C173" t="str">
            <v>AC5690</v>
          </cell>
          <cell r="D173" t="str">
            <v>D5600 - Other Op Exp</v>
          </cell>
        </row>
        <row r="174">
          <cell r="A174">
            <v>54900010</v>
          </cell>
          <cell r="B174" t="str">
            <v>REPAIR SERVICES FOR DAMAGED DIRECT MATERIAL</v>
          </cell>
          <cell r="C174" t="str">
            <v>AC5690</v>
          </cell>
          <cell r="D174" t="str">
            <v>D5600 - Other Op Exp</v>
          </cell>
        </row>
        <row r="175">
          <cell r="A175">
            <v>54900013</v>
          </cell>
          <cell r="B175" t="str">
            <v>SERVICES - LABORATORY FEES</v>
          </cell>
          <cell r="C175" t="str">
            <v>AC5490</v>
          </cell>
          <cell r="D175" t="str">
            <v>D5384 - Outsourcing</v>
          </cell>
        </row>
        <row r="176">
          <cell r="A176">
            <v>54900014</v>
          </cell>
          <cell r="B176" t="str">
            <v>VENDOR RECOVERY</v>
          </cell>
          <cell r="C176" t="str">
            <v>AC5690</v>
          </cell>
          <cell r="D176" t="str">
            <v>D5600 - Other Op Exp</v>
          </cell>
        </row>
        <row r="177">
          <cell r="A177">
            <v>54900017</v>
          </cell>
          <cell r="B177" t="str">
            <v>MANAGEMENT FEE- REBILLED EXPENSES</v>
          </cell>
          <cell r="C177" t="str">
            <v>AC5490</v>
          </cell>
          <cell r="D177" t="str">
            <v>D5384 - Outsourcing</v>
          </cell>
        </row>
        <row r="178">
          <cell r="A178">
            <v>54900018</v>
          </cell>
          <cell r="B178" t="str">
            <v>MANAGEMENT FEE- PURCHASE PRICE DEALS</v>
          </cell>
          <cell r="C178" t="str">
            <v>AC5490</v>
          </cell>
          <cell r="D178" t="str">
            <v>D5384 - Outsourcing</v>
          </cell>
        </row>
        <row r="179">
          <cell r="A179">
            <v>55300002</v>
          </cell>
          <cell r="B179" t="str">
            <v>SW MAINTENANCE- MAINTENANCE FEE (INTERNAL USE)</v>
          </cell>
          <cell r="C179" t="str">
            <v>D5370</v>
          </cell>
          <cell r="D179" t="str">
            <v>D5370 - EDP</v>
          </cell>
        </row>
        <row r="180">
          <cell r="A180">
            <v>55300004</v>
          </cell>
          <cell r="B180" t="str">
            <v>SW PURCHASES - LICENSES (INTERNAL USE)</v>
          </cell>
          <cell r="C180" t="str">
            <v>D5370</v>
          </cell>
          <cell r="D180" t="str">
            <v>D5370 - EDP</v>
          </cell>
        </row>
        <row r="181">
          <cell r="A181">
            <v>56200007</v>
          </cell>
          <cell r="B181" t="str">
            <v>PROPERTY TAX</v>
          </cell>
          <cell r="C181" t="str">
            <v>AC5620</v>
          </cell>
          <cell r="D181" t="str">
            <v>D5600 - Other Op Exp</v>
          </cell>
        </row>
        <row r="182">
          <cell r="A182">
            <v>56200010</v>
          </cell>
          <cell r="B182" t="str">
            <v>INDIRECT TAXES -SALES AND USE TAXES</v>
          </cell>
          <cell r="C182" t="str">
            <v>AC5620</v>
          </cell>
          <cell r="D182" t="str">
            <v>D5600 - Other Op Exp</v>
          </cell>
        </row>
        <row r="183">
          <cell r="A183">
            <v>56200053</v>
          </cell>
          <cell r="B183" t="str">
            <v>OTHER TAXES</v>
          </cell>
          <cell r="C183" t="str">
            <v>AC5620</v>
          </cell>
          <cell r="D183" t="str">
            <v>D5600 - Other Op Exp</v>
          </cell>
        </row>
        <row r="184">
          <cell r="A184">
            <v>56200080</v>
          </cell>
          <cell r="B184" t="str">
            <v>REAL ESTATE TAXES</v>
          </cell>
          <cell r="C184" t="str">
            <v>AC5620</v>
          </cell>
          <cell r="D184" t="str">
            <v>D5600 - Other Op Exp</v>
          </cell>
        </row>
        <row r="185">
          <cell r="A185">
            <v>56200082</v>
          </cell>
          <cell r="B185" t="str">
            <v>VEHICLE LICENSE REGISTRATION</v>
          </cell>
          <cell r="C185" t="str">
            <v>AC5690</v>
          </cell>
          <cell r="D185" t="str">
            <v>D5600 - Other Op Exp</v>
          </cell>
        </row>
        <row r="186">
          <cell r="A186">
            <v>56300001</v>
          </cell>
          <cell r="B186" t="str">
            <v>ENTERTAINMENT EXPENSES - PARTIALLY DEDUCTIBLE</v>
          </cell>
          <cell r="C186" t="str">
            <v>AC5630</v>
          </cell>
          <cell r="D186" t="str">
            <v>D5420 - Travel</v>
          </cell>
        </row>
        <row r="187">
          <cell r="A187">
            <v>56500000</v>
          </cell>
          <cell r="B187" t="str">
            <v>DONATIONS TO THIRD PARTIES</v>
          </cell>
          <cell r="C187" t="str">
            <v>AC5690</v>
          </cell>
          <cell r="D187" t="str">
            <v>D5600 - Other Op Exp</v>
          </cell>
        </row>
        <row r="188">
          <cell r="A188">
            <v>56500006</v>
          </cell>
          <cell r="B188" t="str">
            <v>LOBBYING EXPENSES - NON DEDUCTIBLE</v>
          </cell>
          <cell r="C188" t="str">
            <v>AC5690</v>
          </cell>
          <cell r="D188" t="str">
            <v>D5600 - Other Op Exp</v>
          </cell>
        </row>
        <row r="189">
          <cell r="A189">
            <v>56600003</v>
          </cell>
          <cell r="B189" t="str">
            <v>COSTS FOR COMPENSATION OF DAMAGES</v>
          </cell>
          <cell r="C189" t="str">
            <v>AC5690</v>
          </cell>
          <cell r="D189" t="str">
            <v>D5600 - Other Op Exp</v>
          </cell>
        </row>
        <row r="190">
          <cell r="A190">
            <v>56600100</v>
          </cell>
          <cell r="B190" t="str">
            <v>PROVISION FOR ONGOING LITIGATIONS</v>
          </cell>
          <cell r="C190" t="str">
            <v>AC5690</v>
          </cell>
          <cell r="D190" t="str">
            <v>D5600 - Other Op Exp</v>
          </cell>
        </row>
        <row r="191">
          <cell r="A191">
            <v>56700003</v>
          </cell>
          <cell r="B191" t="str">
            <v>MEMBERSHIP FEES</v>
          </cell>
          <cell r="C191" t="str">
            <v>AC5690</v>
          </cell>
          <cell r="D191" t="str">
            <v>D5600 - Other Op Exp</v>
          </cell>
        </row>
        <row r="192">
          <cell r="A192">
            <v>56700010</v>
          </cell>
          <cell r="B192" t="str">
            <v>PUBLIC RELATIONS</v>
          </cell>
          <cell r="C192" t="str">
            <v>AC5690</v>
          </cell>
          <cell r="D192" t="str">
            <v>D5600 - Other Op Exp</v>
          </cell>
        </row>
        <row r="193">
          <cell r="A193">
            <v>56800001</v>
          </cell>
          <cell r="B193" t="str">
            <v>SUBS.AND PURCH.OF BOOKS,PERIODICALS AND NEWSPAPERS</v>
          </cell>
          <cell r="C193" t="str">
            <v>AC5690</v>
          </cell>
          <cell r="D193" t="str">
            <v>D5600 - Other Op Exp</v>
          </cell>
        </row>
        <row r="194">
          <cell r="A194">
            <v>56800002</v>
          </cell>
          <cell r="B194" t="str">
            <v>COMPANY PUBLICATIONS AND INTERNAL COMMUNICATION</v>
          </cell>
          <cell r="C194" t="str">
            <v>AC5690</v>
          </cell>
          <cell r="D194" t="str">
            <v>D5600 - Other Op Exp</v>
          </cell>
        </row>
        <row r="195">
          <cell r="A195">
            <v>56900050</v>
          </cell>
          <cell r="B195" t="str">
            <v>OTHER OPERATING EXPENSES-ECOLOGICAL EXPENSES</v>
          </cell>
          <cell r="C195" t="str">
            <v>AC5690</v>
          </cell>
          <cell r="D195" t="str">
            <v>D5600 - Other Op Exp</v>
          </cell>
        </row>
        <row r="196">
          <cell r="A196">
            <v>56900051</v>
          </cell>
          <cell r="B196" t="str">
            <v>UTILIZATION OF  PROVISION FOR ECOLOGICAL RISKS</v>
          </cell>
          <cell r="C196" t="str">
            <v>AC5690</v>
          </cell>
          <cell r="D196" t="str">
            <v>D5600 - Other Op Exp</v>
          </cell>
        </row>
        <row r="197">
          <cell r="A197">
            <v>56900073</v>
          </cell>
          <cell r="B197" t="str">
            <v>COSTS TO BE CAPITALIZED</v>
          </cell>
          <cell r="C197" t="str">
            <v>AC5690</v>
          </cell>
          <cell r="D197" t="str">
            <v>D5600 - Other Op Exp</v>
          </cell>
        </row>
        <row r="198">
          <cell r="A198">
            <v>56900075</v>
          </cell>
          <cell r="B198" t="str">
            <v>PRODUCT LIABILITY EXPENSES</v>
          </cell>
          <cell r="C198" t="str">
            <v>AC5690</v>
          </cell>
          <cell r="D198" t="str">
            <v>D5600 - Other Op Exp</v>
          </cell>
        </row>
        <row r="199">
          <cell r="A199">
            <v>56900076</v>
          </cell>
          <cell r="B199" t="str">
            <v>PROVISION  FOR PRODUCT LIABILITY RISK</v>
          </cell>
          <cell r="C199" t="str">
            <v>AC5690</v>
          </cell>
          <cell r="D199" t="str">
            <v>D5600 - Other Op Exp</v>
          </cell>
        </row>
        <row r="200">
          <cell r="A200">
            <v>57100003</v>
          </cell>
          <cell r="B200" t="str">
            <v>WAGES, SALARIES AND ACCESSORIES- WHITE COLLAR</v>
          </cell>
          <cell r="C200" t="str">
            <v>AC5710</v>
          </cell>
          <cell r="D200" t="str">
            <v>D5700 - Labor</v>
          </cell>
        </row>
        <row r="201">
          <cell r="A201">
            <v>57100011</v>
          </cell>
          <cell r="B201" t="str">
            <v>VACATION NOT TAKEN - BLUE COLLAR</v>
          </cell>
          <cell r="C201" t="str">
            <v>AC5710</v>
          </cell>
          <cell r="D201" t="str">
            <v>D5700 - Labor</v>
          </cell>
        </row>
        <row r="202">
          <cell r="A202">
            <v>57100013</v>
          </cell>
          <cell r="B202" t="str">
            <v>VACATION NOT TAKEN - WHITE COLLAR</v>
          </cell>
          <cell r="C202" t="str">
            <v>AC5710</v>
          </cell>
          <cell r="D202" t="str">
            <v>D5700 - Labor</v>
          </cell>
        </row>
        <row r="203">
          <cell r="A203">
            <v>57100161</v>
          </cell>
          <cell r="B203" t="str">
            <v>WAGES AND SALARIES - OVERTIME - BLUE COLLAR</v>
          </cell>
          <cell r="C203" t="str">
            <v>AC5710</v>
          </cell>
          <cell r="D203" t="str">
            <v>D5700 - Labor</v>
          </cell>
        </row>
        <row r="204">
          <cell r="A204">
            <v>57100163</v>
          </cell>
          <cell r="B204" t="str">
            <v>WAGES AND SALARIES - OVERTIME - WHITE COLLAR</v>
          </cell>
          <cell r="C204" t="str">
            <v>AC5710</v>
          </cell>
          <cell r="D204" t="str">
            <v>D5700 - Labor</v>
          </cell>
        </row>
        <row r="205">
          <cell r="A205">
            <v>57100285</v>
          </cell>
          <cell r="B205" t="str">
            <v>WAGES AND SALARIES - COMMISSION</v>
          </cell>
          <cell r="C205" t="str">
            <v>AC5710</v>
          </cell>
          <cell r="D205" t="str">
            <v>D5700 - Labor</v>
          </cell>
        </row>
        <row r="206">
          <cell r="A206">
            <v>57100295</v>
          </cell>
          <cell r="B206" t="str">
            <v>WAGES AND SALARIES - EXPATRIATES</v>
          </cell>
          <cell r="C206" t="str">
            <v>AC5710</v>
          </cell>
          <cell r="D206" t="str">
            <v>D5700 - Labor</v>
          </cell>
        </row>
        <row r="207">
          <cell r="A207">
            <v>57100301</v>
          </cell>
          <cell r="B207" t="str">
            <v>WAGES AND SALARIES - SHIFT PREMIUM - BLUE COLLAR</v>
          </cell>
          <cell r="C207" t="str">
            <v>AC5710</v>
          </cell>
          <cell r="D207" t="str">
            <v>D5700 - Labor</v>
          </cell>
        </row>
        <row r="208">
          <cell r="A208">
            <v>57100305</v>
          </cell>
          <cell r="B208" t="str">
            <v>WAGES AND SALARIES - LEGAL HOLIDAY - BLUE COLLAR</v>
          </cell>
          <cell r="C208" t="str">
            <v>AC5710</v>
          </cell>
          <cell r="D208" t="str">
            <v>D5700 - Labor</v>
          </cell>
        </row>
        <row r="209">
          <cell r="A209">
            <v>57100309</v>
          </cell>
          <cell r="B209" t="str">
            <v>WAGES AND SALARIES - CASUAL DAY - BLUE COLLAR</v>
          </cell>
          <cell r="C209" t="str">
            <v>AC5710</v>
          </cell>
          <cell r="D209" t="str">
            <v>D5700 - Labor</v>
          </cell>
        </row>
        <row r="210">
          <cell r="A210">
            <v>57100313</v>
          </cell>
          <cell r="B210" t="str">
            <v>WAGES AND SALARIES - COST OF LIVING - BLUE COLLAR</v>
          </cell>
          <cell r="C210" t="str">
            <v>AC5710</v>
          </cell>
          <cell r="D210" t="str">
            <v>D5700 - Labor</v>
          </cell>
        </row>
        <row r="211">
          <cell r="A211">
            <v>57100317</v>
          </cell>
          <cell r="B211" t="str">
            <v>WAGES&amp;SALAR-FUNERAL,JURY,MILITARY LEAVE-BLUE COLL.</v>
          </cell>
          <cell r="C211" t="str">
            <v>AC5710</v>
          </cell>
          <cell r="D211" t="str">
            <v>D5700 - Labor</v>
          </cell>
        </row>
        <row r="212">
          <cell r="A212">
            <v>57100322</v>
          </cell>
          <cell r="B212" t="str">
            <v>WAGES AND SALARIES - OVERTIME PREMIUM-WHITE COLLAR</v>
          </cell>
          <cell r="C212" t="str">
            <v>AC5710</v>
          </cell>
          <cell r="D212" t="str">
            <v>D5700 - Labor</v>
          </cell>
        </row>
        <row r="213">
          <cell r="A213">
            <v>57100325</v>
          </cell>
          <cell r="B213" t="str">
            <v>WAGES AND SALARIES - OVERTIME PREMIUM- BLUE COLLAR</v>
          </cell>
          <cell r="C213" t="str">
            <v>AC5710</v>
          </cell>
          <cell r="D213" t="str">
            <v>D5700 - Labor</v>
          </cell>
        </row>
        <row r="214">
          <cell r="A214">
            <v>57100329</v>
          </cell>
          <cell r="B214" t="str">
            <v>WAGES AND SALARIES - SICK PAY - BLUE COLLAR</v>
          </cell>
          <cell r="C214" t="str">
            <v>AC5710</v>
          </cell>
          <cell r="D214" t="str">
            <v>D5700 - Labor</v>
          </cell>
        </row>
        <row r="215">
          <cell r="A215">
            <v>57100333</v>
          </cell>
          <cell r="B215" t="str">
            <v>WAGES AND SALARIES - TEMPORARY LAYOFF- BLUE COLLAR</v>
          </cell>
          <cell r="C215" t="str">
            <v>AC5710</v>
          </cell>
          <cell r="D215" t="str">
            <v>D5700 - Labor</v>
          </cell>
        </row>
        <row r="216">
          <cell r="A216">
            <v>57100334</v>
          </cell>
          <cell r="B216" t="str">
            <v>WAGES AND SALARIES - TEMPORARY LAYOFF-WHITE COLLAR</v>
          </cell>
          <cell r="C216" t="str">
            <v>AC5710</v>
          </cell>
          <cell r="D216" t="str">
            <v>D5700 - Labor</v>
          </cell>
        </row>
        <row r="217">
          <cell r="A217">
            <v>57100336</v>
          </cell>
          <cell r="B217" t="str">
            <v>WAGES AND SALARIES - PAID LUNCH PREMIUM</v>
          </cell>
          <cell r="C217" t="str">
            <v>AC5710</v>
          </cell>
          <cell r="D217" t="str">
            <v>D5700 - Labor</v>
          </cell>
        </row>
        <row r="218">
          <cell r="A218">
            <v>57100400</v>
          </cell>
          <cell r="B218" t="str">
            <v>WAGES AND SALARIES - VALUE ADDED</v>
          </cell>
          <cell r="C218" t="str">
            <v>AC5710</v>
          </cell>
          <cell r="D218" t="str">
            <v>D5700 - Labor</v>
          </cell>
        </row>
        <row r="219">
          <cell r="A219">
            <v>57100404</v>
          </cell>
          <cell r="B219" t="str">
            <v>WAGES AND SALARIES - SCRAPS AND LOSSES</v>
          </cell>
          <cell r="C219" t="str">
            <v>AC5710</v>
          </cell>
          <cell r="D219" t="str">
            <v>D5700 - Labor</v>
          </cell>
        </row>
        <row r="220">
          <cell r="A220">
            <v>57100408</v>
          </cell>
          <cell r="B220" t="str">
            <v>WAGES AND SALARIES - SET-UP</v>
          </cell>
          <cell r="C220" t="str">
            <v>AC5710</v>
          </cell>
          <cell r="D220" t="str">
            <v>D5700 - Labor</v>
          </cell>
        </row>
        <row r="221">
          <cell r="A221">
            <v>57100412</v>
          </cell>
          <cell r="B221" t="str">
            <v>WAGES AND SALARIES - VARIABLE SUPPORT</v>
          </cell>
          <cell r="C221" t="str">
            <v>AC5710</v>
          </cell>
          <cell r="D221" t="str">
            <v>D5700 - Labor</v>
          </cell>
        </row>
        <row r="222">
          <cell r="A222">
            <v>57100416</v>
          </cell>
          <cell r="B222" t="str">
            <v>WAGES AND SALARIES - FIXED SUPPORT</v>
          </cell>
          <cell r="C222" t="str">
            <v>AC5710</v>
          </cell>
          <cell r="D222" t="str">
            <v>D5700 - Labor</v>
          </cell>
        </row>
        <row r="223">
          <cell r="A223">
            <v>57100420</v>
          </cell>
          <cell r="B223" t="str">
            <v>WAGES AND SALARIES - TRANSFERABLE SUPPORT</v>
          </cell>
          <cell r="C223" t="str">
            <v>AC5710</v>
          </cell>
          <cell r="D223" t="str">
            <v>D5700 - Labor</v>
          </cell>
        </row>
        <row r="224">
          <cell r="A224">
            <v>57100424</v>
          </cell>
          <cell r="B224" t="str">
            <v>WAGES AND SALARIES - PROJECT SUPPORT</v>
          </cell>
          <cell r="C224" t="str">
            <v>AC5710</v>
          </cell>
          <cell r="D224" t="str">
            <v>D5700 - Labor</v>
          </cell>
        </row>
        <row r="225">
          <cell r="A225">
            <v>57100428</v>
          </cell>
          <cell r="B225" t="str">
            <v>WAGES AND SALARIES - UNION</v>
          </cell>
          <cell r="C225" t="str">
            <v>AC5710</v>
          </cell>
          <cell r="D225" t="str">
            <v>D5700 - Labor</v>
          </cell>
        </row>
        <row r="226">
          <cell r="A226">
            <v>57300195</v>
          </cell>
          <cell r="B226" t="str">
            <v>CONTRIBUTION TO GVMT - OTHER</v>
          </cell>
          <cell r="C226" t="str">
            <v>AC5710</v>
          </cell>
          <cell r="D226" t="str">
            <v>D5700 - Labor</v>
          </cell>
        </row>
        <row r="227">
          <cell r="A227">
            <v>57300201</v>
          </cell>
          <cell r="B227" t="str">
            <v>CONTRIBUTION TO  GVMT -FICA/NATIONAL BLUE COLLAR</v>
          </cell>
          <cell r="C227" t="str">
            <v>AC5710</v>
          </cell>
          <cell r="D227" t="str">
            <v>D5700 - Labor</v>
          </cell>
        </row>
        <row r="228">
          <cell r="A228">
            <v>57300202</v>
          </cell>
          <cell r="B228" t="str">
            <v>CONTRIBUTION TO GVMT -FICA/NATIONAL WHITE COLLAR</v>
          </cell>
          <cell r="C228" t="str">
            <v>AC5710</v>
          </cell>
          <cell r="D228" t="str">
            <v>D5700 - Labor</v>
          </cell>
        </row>
        <row r="229">
          <cell r="A229">
            <v>57300206</v>
          </cell>
          <cell r="B229" t="str">
            <v>CONTRIBUTION TO GVMT - NATL UNEMPL INS-BLUE COLLAR</v>
          </cell>
          <cell r="C229" t="str">
            <v>AC5710</v>
          </cell>
          <cell r="D229" t="str">
            <v>D5700 - Labor</v>
          </cell>
        </row>
        <row r="230">
          <cell r="A230">
            <v>57300207</v>
          </cell>
          <cell r="B230" t="str">
            <v>CONTRIBUTION TO GVMT- NATL UNEMPL INS WHITE COLLAR</v>
          </cell>
          <cell r="C230" t="str">
            <v>AC5710</v>
          </cell>
          <cell r="D230" t="str">
            <v>D5700 - Labor</v>
          </cell>
        </row>
        <row r="231">
          <cell r="A231">
            <v>57300211</v>
          </cell>
          <cell r="B231" t="str">
            <v>CONTRIBUTION TO GVMT-LOCL UNEMPL INS -BLUE COLLAR</v>
          </cell>
          <cell r="C231" t="str">
            <v>AC5710</v>
          </cell>
          <cell r="D231" t="str">
            <v>D5700 - Labor</v>
          </cell>
        </row>
        <row r="232">
          <cell r="A232">
            <v>57300212</v>
          </cell>
          <cell r="B232" t="str">
            <v>CONTRIBUTION TO GVMT -LOCL UNEMPL INS WHITE COLLAR</v>
          </cell>
          <cell r="C232" t="str">
            <v>AC5710</v>
          </cell>
          <cell r="D232" t="str">
            <v>D5700 - Labor</v>
          </cell>
        </row>
        <row r="233">
          <cell r="A233">
            <v>57310021</v>
          </cell>
          <cell r="B233" t="str">
            <v>DEFINED CONTRIB. PLAN EXPENSES-FIXED - BLUE COLLAR</v>
          </cell>
          <cell r="C233" t="str">
            <v>AC5710</v>
          </cell>
          <cell r="D233" t="str">
            <v>D5700 - Labor</v>
          </cell>
        </row>
        <row r="234">
          <cell r="A234">
            <v>57310023</v>
          </cell>
          <cell r="B234" t="str">
            <v>DEFINED CONTRIB. PLAN EXPENSES-FIXED- WHITE COLLAR</v>
          </cell>
          <cell r="C234" t="str">
            <v>AC5710</v>
          </cell>
          <cell r="D234" t="str">
            <v>D5700 - Labor</v>
          </cell>
        </row>
        <row r="235">
          <cell r="A235">
            <v>57310026</v>
          </cell>
          <cell r="B235" t="str">
            <v>DEFINED CONTRIB. PLAN EXPENSES-MATCHED-BLUE COLLAR</v>
          </cell>
          <cell r="C235" t="str">
            <v>AC5710</v>
          </cell>
          <cell r="D235" t="str">
            <v>D5700 - Labor</v>
          </cell>
        </row>
        <row r="236">
          <cell r="A236">
            <v>57310028</v>
          </cell>
          <cell r="B236" t="str">
            <v>DEFINED CONTRIB. PLAN EXP-MATCHED-WHITE COLLAR</v>
          </cell>
          <cell r="C236" t="str">
            <v>AC5710</v>
          </cell>
          <cell r="D236" t="str">
            <v>D5700 - Labor</v>
          </cell>
        </row>
        <row r="237">
          <cell r="A237">
            <v>57500850</v>
          </cell>
          <cell r="B237" t="str">
            <v>ACCRUAL FOR POST EMPLOYMENT BENEFITS  - VAR.</v>
          </cell>
          <cell r="C237" t="str">
            <v>AC5710</v>
          </cell>
          <cell r="D237" t="str">
            <v>D5700 - Labor</v>
          </cell>
        </row>
        <row r="238">
          <cell r="A238">
            <v>57600006</v>
          </cell>
          <cell r="B238" t="str">
            <v>ACCRUALS TO PENSION PLANS-BLUE COLLAR</v>
          </cell>
          <cell r="C238" t="str">
            <v>AC5710</v>
          </cell>
          <cell r="D238" t="str">
            <v>D5700 - Labor</v>
          </cell>
        </row>
        <row r="239">
          <cell r="A239">
            <v>57600008</v>
          </cell>
          <cell r="B239" t="str">
            <v>ACCRUALS TO PENSION PLANS-WHITE COLLAR</v>
          </cell>
          <cell r="C239" t="str">
            <v>AC5710</v>
          </cell>
          <cell r="D239" t="str">
            <v>D5700 - Labor</v>
          </cell>
        </row>
        <row r="240">
          <cell r="A240">
            <v>57600850</v>
          </cell>
          <cell r="B240" t="str">
            <v>ACCRUALS TO PENSION PLANS - VAR.</v>
          </cell>
          <cell r="C240" t="str">
            <v>AC5710</v>
          </cell>
          <cell r="D240" t="str">
            <v>D5700 - Labor</v>
          </cell>
        </row>
        <row r="241">
          <cell r="A241">
            <v>57800015</v>
          </cell>
          <cell r="B241" t="str">
            <v>OTHER PERSONNEL COSTS-EVALUATION WORK RESULT (EWR)</v>
          </cell>
          <cell r="C241" t="str">
            <v>AC5710</v>
          </cell>
          <cell r="D241" t="str">
            <v>D5700 - Labor</v>
          </cell>
        </row>
        <row r="242">
          <cell r="A242">
            <v>57800016</v>
          </cell>
          <cell r="B242" t="str">
            <v>OTH.PERS COSTS-EVAL.WORK RESULT (EWR)-WHITE COLLAR</v>
          </cell>
          <cell r="C242" t="str">
            <v>AC5710</v>
          </cell>
          <cell r="D242" t="str">
            <v>D5700 - Labor</v>
          </cell>
        </row>
        <row r="243">
          <cell r="A243">
            <v>57800017</v>
          </cell>
          <cell r="B243" t="str">
            <v>OTHER PERS COSTS-EVAL.WORK RESULT (EWR)-MANAGERS</v>
          </cell>
          <cell r="C243" t="str">
            <v>AC5710</v>
          </cell>
          <cell r="D243" t="str">
            <v>D5700 - Labor</v>
          </cell>
        </row>
        <row r="244">
          <cell r="A244">
            <v>57800021</v>
          </cell>
          <cell r="B244" t="str">
            <v>OTH.PERS COSTS-RESULT ON PERFORM. (PDR)-BLUE COLL</v>
          </cell>
          <cell r="C244" t="str">
            <v>AC5710</v>
          </cell>
          <cell r="D244" t="str">
            <v>D5700 - Labor</v>
          </cell>
        </row>
        <row r="245">
          <cell r="A245">
            <v>57800062</v>
          </cell>
          <cell r="B245" t="str">
            <v>ACC.PROV.WAGES SALAR-SALES INCENTIVES-WHITE COLLAR</v>
          </cell>
          <cell r="C245" t="str">
            <v>AC5710</v>
          </cell>
          <cell r="D245" t="str">
            <v>D5700 - Labor</v>
          </cell>
        </row>
        <row r="246">
          <cell r="A246">
            <v>57800069</v>
          </cell>
          <cell r="B246" t="str">
            <v>ACC.PROV.WAGES&amp;SALARIES-PROFIT SHARING-BLUE COLL.</v>
          </cell>
          <cell r="C246" t="str">
            <v>AC5710</v>
          </cell>
          <cell r="D246" t="str">
            <v>D5700 - Labor</v>
          </cell>
        </row>
        <row r="247">
          <cell r="A247">
            <v>57800070</v>
          </cell>
          <cell r="B247" t="str">
            <v>ACC.PROV.WAGES&amp;SALARIES-PROFIT SHARING-WHITE COLL.</v>
          </cell>
          <cell r="C247" t="str">
            <v>AC5710</v>
          </cell>
          <cell r="D247" t="str">
            <v>D5700 - Labor</v>
          </cell>
        </row>
        <row r="248">
          <cell r="A248">
            <v>57800073</v>
          </cell>
          <cell r="B248" t="str">
            <v>ACCR.TO WORKERS COMPENSATION PROVISION-BLUE COLLAR</v>
          </cell>
          <cell r="C248" t="str">
            <v>AC5710</v>
          </cell>
          <cell r="D248" t="str">
            <v>D5700 - Labor</v>
          </cell>
        </row>
        <row r="249">
          <cell r="A249">
            <v>57800074</v>
          </cell>
          <cell r="B249" t="str">
            <v>ACCR.TO WORKERS COMPENSATION PROVIS.-WHITE COLLAR</v>
          </cell>
          <cell r="C249" t="str">
            <v>AC5710</v>
          </cell>
          <cell r="D249" t="str">
            <v>D5700 - Labor</v>
          </cell>
        </row>
        <row r="250">
          <cell r="A250">
            <v>57800076</v>
          </cell>
          <cell r="B250" t="str">
            <v>ACCRUAL TO HEALTH BENEFIT PROVISION - BLUE COLLAR</v>
          </cell>
          <cell r="C250" t="str">
            <v>AC5710</v>
          </cell>
          <cell r="D250" t="str">
            <v>D5700 - Labor</v>
          </cell>
        </row>
        <row r="251">
          <cell r="A251">
            <v>57800077</v>
          </cell>
          <cell r="B251" t="str">
            <v>ACCRUAL TO HEALTH BENEFIT PROVISION - WHITE COLLAR</v>
          </cell>
          <cell r="C251" t="str">
            <v>AC5710</v>
          </cell>
          <cell r="D251" t="str">
            <v>D5700 - Labor</v>
          </cell>
        </row>
        <row r="252">
          <cell r="A252">
            <v>57800078</v>
          </cell>
          <cell r="B252" t="str">
            <v>ACCRUAL TO LT DISABILITY - WHITE COLLAR</v>
          </cell>
          <cell r="C252" t="str">
            <v>AC5710</v>
          </cell>
          <cell r="D252" t="str">
            <v>D5700 - Labor</v>
          </cell>
        </row>
        <row r="253">
          <cell r="A253">
            <v>57800079</v>
          </cell>
          <cell r="B253" t="str">
            <v>ACCRUAL TO LT DISABILITY- BLUE COLLAR</v>
          </cell>
          <cell r="C253" t="str">
            <v>AC5710</v>
          </cell>
          <cell r="D253" t="str">
            <v>D5700 - Labor</v>
          </cell>
        </row>
        <row r="254">
          <cell r="A254">
            <v>57800082</v>
          </cell>
          <cell r="B254" t="str">
            <v>ACCRUAL TO DEFERRED COMPENSATION PLAN</v>
          </cell>
          <cell r="C254" t="str">
            <v>AC5710</v>
          </cell>
          <cell r="D254" t="str">
            <v>D5700 - Labor</v>
          </cell>
        </row>
        <row r="255">
          <cell r="A255">
            <v>57850001</v>
          </cell>
          <cell r="B255" t="str">
            <v>ACCRUAL TO HEALTH CARE PLAN-BLUE COLLAR</v>
          </cell>
          <cell r="C255" t="str">
            <v>AC5710</v>
          </cell>
          <cell r="D255" t="str">
            <v>D5700 - Labor</v>
          </cell>
        </row>
        <row r="256">
          <cell r="A256">
            <v>57850003</v>
          </cell>
          <cell r="B256" t="str">
            <v>ACCRUAL TO HEALTH CARE PLAN-WHITE COLLAR</v>
          </cell>
          <cell r="C256" t="str">
            <v>AC5710</v>
          </cell>
          <cell r="D256" t="str">
            <v>D5700 - Labor</v>
          </cell>
        </row>
        <row r="257">
          <cell r="A257">
            <v>57900000</v>
          </cell>
          <cell r="B257" t="str">
            <v>OTHER PERSONNEL COSTS</v>
          </cell>
          <cell r="C257" t="str">
            <v>AC5710</v>
          </cell>
          <cell r="D257" t="str">
            <v>D5700 - Labor</v>
          </cell>
        </row>
        <row r="258">
          <cell r="A258">
            <v>57900207</v>
          </cell>
          <cell r="B258" t="str">
            <v>EMPLOYEE WELFARE - REWARD PROGRAM</v>
          </cell>
          <cell r="C258" t="str">
            <v>AC5690</v>
          </cell>
          <cell r="D258" t="str">
            <v>D5600 - Other Op Exp</v>
          </cell>
        </row>
        <row r="259">
          <cell r="A259">
            <v>60100000</v>
          </cell>
          <cell r="B259" t="str">
            <v>AMORTIZATION - INCORPORATION EXPENSES</v>
          </cell>
          <cell r="C259" t="str">
            <v>GL500.CAUN8000</v>
          </cell>
          <cell r="D259" t="str">
            <v>Not SGA - Misc Expense</v>
          </cell>
        </row>
        <row r="260">
          <cell r="A260">
            <v>60510000</v>
          </cell>
          <cell r="B260" t="str">
            <v>AMORTIZATION - DEVELOPMENT EXPENSES</v>
          </cell>
          <cell r="C260" t="str">
            <v>GL500.CAUN8000</v>
          </cell>
          <cell r="D260" t="str">
            <v>Not SGA - Misc Expense</v>
          </cell>
        </row>
        <row r="261">
          <cell r="A261">
            <v>60600000</v>
          </cell>
          <cell r="B261" t="str">
            <v>AMORTIZATION - GOODWILL</v>
          </cell>
          <cell r="C261" t="str">
            <v>GL500.CAUN8000</v>
          </cell>
          <cell r="D261" t="str">
            <v>Not SGA - Misc Expense</v>
          </cell>
        </row>
        <row r="262">
          <cell r="A262">
            <v>60700000</v>
          </cell>
          <cell r="B262" t="str">
            <v>AMORTIZATION - PATENTS</v>
          </cell>
          <cell r="C262" t="str">
            <v>GL500.CAUN8000</v>
          </cell>
          <cell r="D262" t="str">
            <v>Not SGA - Misc Expense</v>
          </cell>
        </row>
        <row r="263">
          <cell r="A263">
            <v>60800030</v>
          </cell>
          <cell r="B263" t="str">
            <v>AMORTIZATION - SOFTWARE LICENSES</v>
          </cell>
          <cell r="C263" t="str">
            <v>AC6000</v>
          </cell>
          <cell r="D263" t="str">
            <v>D6500 - Dep/Amort</v>
          </cell>
        </row>
        <row r="264">
          <cell r="A264">
            <v>60800050</v>
          </cell>
          <cell r="B264" t="str">
            <v>AMORTIZATION - TRADEMARKS</v>
          </cell>
          <cell r="C264" t="str">
            <v>GL500.CAUN8000</v>
          </cell>
          <cell r="D264" t="str">
            <v>Not SGA - Misc Expense</v>
          </cell>
        </row>
        <row r="265">
          <cell r="A265">
            <v>60900000</v>
          </cell>
          <cell r="B265" t="str">
            <v>AMORTIZATION - OTHER INTANGIBLE ASSETS</v>
          </cell>
          <cell r="C265" t="str">
            <v>GL500.CAUN8000</v>
          </cell>
          <cell r="D265" t="str">
            <v>Not SGA - Misc Expense</v>
          </cell>
        </row>
        <row r="266">
          <cell r="A266">
            <v>60900030</v>
          </cell>
          <cell r="B266" t="str">
            <v>AMORTIZATION-OTHER INTANG.F.A-DEALER NETWORK</v>
          </cell>
          <cell r="C266" t="str">
            <v>GL500.CAUN8000</v>
          </cell>
          <cell r="D266" t="str">
            <v>Not SGA - Misc Expense</v>
          </cell>
        </row>
        <row r="267">
          <cell r="A267">
            <v>60900040</v>
          </cell>
          <cell r="B267" t="str">
            <v>AMORTIZATION-OTHER INTANG.F.A-MARKENTING LICENSES</v>
          </cell>
          <cell r="C267" t="str">
            <v>GL500.CAUN8000</v>
          </cell>
          <cell r="D267" t="str">
            <v>Not SGA - Misc Expense</v>
          </cell>
        </row>
        <row r="268">
          <cell r="A268">
            <v>60900050</v>
          </cell>
          <cell r="B268" t="str">
            <v>AMORTIZATION-OTHER INTANG.F.A-ENGINEERING DRAWINGS</v>
          </cell>
          <cell r="C268" t="str">
            <v>GL500.CAUN8000</v>
          </cell>
          <cell r="D268" t="str">
            <v>Not SGA - Misc Expense</v>
          </cell>
        </row>
        <row r="269">
          <cell r="A269">
            <v>61010110</v>
          </cell>
          <cell r="B269" t="str">
            <v>DEPRECIATION - LAND IMPROVEMENTS</v>
          </cell>
          <cell r="C269" t="str">
            <v>AC6100</v>
          </cell>
          <cell r="D269" t="str">
            <v>D6500 - Dep/Amort</v>
          </cell>
        </row>
        <row r="270">
          <cell r="A270">
            <v>61020000</v>
          </cell>
          <cell r="B270" t="str">
            <v>DEPRECIATION - LAND LEASED</v>
          </cell>
          <cell r="C270" t="str">
            <v>AC6100</v>
          </cell>
          <cell r="D270" t="str">
            <v>D6500 - Dep/Amort</v>
          </cell>
        </row>
        <row r="271">
          <cell r="A271">
            <v>61100020</v>
          </cell>
          <cell r="B271" t="str">
            <v>DEPRECIATION - IMPROVEMENTS TO RENTED LAND</v>
          </cell>
          <cell r="C271" t="str">
            <v>AC6100</v>
          </cell>
          <cell r="D271" t="str">
            <v>D6500 - Dep/Amort</v>
          </cell>
        </row>
        <row r="272">
          <cell r="A272">
            <v>61200000</v>
          </cell>
          <cell r="B272" t="str">
            <v>DEPRECIATION - INDUSTRIAL BUILDINGS</v>
          </cell>
          <cell r="C272" t="str">
            <v>AC6100</v>
          </cell>
          <cell r="D272" t="str">
            <v>D6500 - Dep/Amort</v>
          </cell>
        </row>
        <row r="273">
          <cell r="A273">
            <v>61200010</v>
          </cell>
          <cell r="B273" t="str">
            <v>DEPRECIATION - IMPROVEMENTS TO RENTED IND.BUILD.</v>
          </cell>
          <cell r="C273" t="str">
            <v>AC6100</v>
          </cell>
          <cell r="D273" t="str">
            <v>D6500 - Dep/Amort</v>
          </cell>
        </row>
        <row r="274">
          <cell r="A274">
            <v>61200030</v>
          </cell>
          <cell r="B274" t="str">
            <v>DEPRECIATION - IMPROVEMENTS TO INDUSTR.BUILDINGS</v>
          </cell>
          <cell r="C274" t="str">
            <v>AC6100</v>
          </cell>
          <cell r="D274" t="str">
            <v>D6500 - Dep/Amort</v>
          </cell>
        </row>
        <row r="275">
          <cell r="A275">
            <v>61201000</v>
          </cell>
          <cell r="B275" t="str">
            <v>DEPRECIATION - IND.BUILDINGS LEASED</v>
          </cell>
          <cell r="C275" t="str">
            <v>AC6100</v>
          </cell>
          <cell r="D275" t="str">
            <v>D6500 - Dep/Amort</v>
          </cell>
        </row>
        <row r="276">
          <cell r="A276">
            <v>61300000</v>
          </cell>
          <cell r="B276" t="str">
            <v>DEPRECIATION - PLANT</v>
          </cell>
          <cell r="C276" t="str">
            <v>AC6100</v>
          </cell>
          <cell r="D276" t="str">
            <v>D6500 - Dep/Amort</v>
          </cell>
        </row>
        <row r="277">
          <cell r="A277">
            <v>61400000</v>
          </cell>
          <cell r="B277" t="str">
            <v>DEPRECIATION - MACHINERY</v>
          </cell>
          <cell r="C277" t="str">
            <v>AC6100</v>
          </cell>
          <cell r="D277" t="str">
            <v>D6500 - Dep/Amort</v>
          </cell>
        </row>
        <row r="278">
          <cell r="A278">
            <v>61500000</v>
          </cell>
          <cell r="B278" t="str">
            <v>DEPRECIATION - INDUSTRIAL EQUIPMENT</v>
          </cell>
          <cell r="C278" t="str">
            <v>AC6100</v>
          </cell>
          <cell r="D278" t="str">
            <v>D6500 - Dep/Amort</v>
          </cell>
        </row>
        <row r="279">
          <cell r="A279">
            <v>61500020</v>
          </cell>
          <cell r="B279" t="str">
            <v>DEPR. OF PATTERN &amp; TOOLING</v>
          </cell>
          <cell r="C279" t="str">
            <v>AC6100</v>
          </cell>
          <cell r="D279" t="str">
            <v>D6500 - Dep/Amort</v>
          </cell>
        </row>
        <row r="280">
          <cell r="A280">
            <v>61550000</v>
          </cell>
          <cell r="B280" t="str">
            <v>DEPRECIATION OF IND. EQUIPMENT UNDER FINANCE LEASE</v>
          </cell>
          <cell r="C280" t="str">
            <v>AC6100</v>
          </cell>
          <cell r="D280" t="str">
            <v>D6500 - Dep/Amort</v>
          </cell>
        </row>
        <row r="281">
          <cell r="A281">
            <v>61600000</v>
          </cell>
          <cell r="B281" t="str">
            <v>DEPRECIATION - FURNITURE, FIXTURES AND FITTINGS</v>
          </cell>
          <cell r="C281" t="str">
            <v>AC6100</v>
          </cell>
          <cell r="D281" t="str">
            <v>D6500 - Dep/Amort</v>
          </cell>
        </row>
        <row r="282">
          <cell r="A282">
            <v>61650000</v>
          </cell>
          <cell r="B282" t="str">
            <v>DEPRECIATION - OFFICE MACHINES</v>
          </cell>
          <cell r="C282" t="str">
            <v>AC6100</v>
          </cell>
          <cell r="D282" t="str">
            <v>D6500 - Dep/Amort</v>
          </cell>
        </row>
        <row r="283">
          <cell r="A283">
            <v>61650020</v>
          </cell>
          <cell r="B283" t="str">
            <v>DEPRECIATION - COMPUTER EQUIPMENT</v>
          </cell>
          <cell r="C283" t="str">
            <v>AC6100</v>
          </cell>
          <cell r="D283" t="str">
            <v>D6500 - Dep/Amort</v>
          </cell>
        </row>
        <row r="284">
          <cell r="A284">
            <v>61660000</v>
          </cell>
          <cell r="B284" t="str">
            <v>DEPRECIATION OF OFFICE MACHINES UNDER FIN. LEASE</v>
          </cell>
          <cell r="C284" t="str">
            <v>AC6100</v>
          </cell>
          <cell r="D284" t="str">
            <v>D6500 - Dep/Amort</v>
          </cell>
        </row>
        <row r="285">
          <cell r="A285">
            <v>61700000</v>
          </cell>
          <cell r="B285" t="str">
            <v>DEPRECIATION - MEANS OF TRANSPORT</v>
          </cell>
          <cell r="C285" t="str">
            <v>AC6100</v>
          </cell>
          <cell r="D285" t="str">
            <v>D6500 - Dep/Amort</v>
          </cell>
        </row>
        <row r="286">
          <cell r="A286">
            <v>61710000</v>
          </cell>
          <cell r="B286" t="str">
            <v>DEPRECIATION-MEANS OF TRANSPORT UNDER FIN.LEASE</v>
          </cell>
          <cell r="C286" t="str">
            <v>AC6100</v>
          </cell>
          <cell r="D286" t="str">
            <v>D6500 - Dep/Amort</v>
          </cell>
        </row>
        <row r="287">
          <cell r="A287">
            <v>81000005</v>
          </cell>
          <cell r="B287" t="str">
            <v>COS-VOLUME VARIANCE</v>
          </cell>
          <cell r="C287" t="str">
            <v>AC5690</v>
          </cell>
          <cell r="D287" t="str">
            <v>D5600 - Other Op Exp</v>
          </cell>
        </row>
        <row r="288">
          <cell r="A288">
            <v>81000006</v>
          </cell>
          <cell r="B288" t="str">
            <v>COS-VARIABLE SPENDING VARIANCE</v>
          </cell>
          <cell r="C288" t="str">
            <v>AC5690</v>
          </cell>
          <cell r="D288" t="str">
            <v>D5600 - Other Op Exp</v>
          </cell>
        </row>
        <row r="289">
          <cell r="A289">
            <v>87200001</v>
          </cell>
          <cell r="B289" t="str">
            <v>REALLOCATION EXPENSES TO COST CENTER</v>
          </cell>
          <cell r="C289" t="str">
            <v>AC7100</v>
          </cell>
          <cell r="D289" t="str">
            <v>D7000 - Assessments</v>
          </cell>
        </row>
        <row r="290">
          <cell r="A290">
            <v>89500034</v>
          </cell>
          <cell r="B290" t="str">
            <v>RECLASSIFICATION - RECOVERABLE COSTS</v>
          </cell>
          <cell r="C290" t="str">
            <v>AC5690</v>
          </cell>
          <cell r="D290" t="str">
            <v>D5600 - Other Op Exp</v>
          </cell>
        </row>
        <row r="291">
          <cell r="A291">
            <v>89500067</v>
          </cell>
          <cell r="B291" t="str">
            <v>RECL. LABOUR &amp; OVERHEADS</v>
          </cell>
          <cell r="C291" t="str">
            <v>AC5690</v>
          </cell>
          <cell r="D291" t="str">
            <v>D5600 - Other Op Exp</v>
          </cell>
        </row>
        <row r="292">
          <cell r="A292" t="str">
            <v>CAUN8000</v>
          </cell>
          <cell r="B292" t="str">
            <v>NON MANUFACTURING UNALLOCATED</v>
          </cell>
          <cell r="C292">
            <v>0</v>
          </cell>
          <cell r="D292" t="str">
            <v>Not SGA - Misc Expense</v>
          </cell>
        </row>
        <row r="293">
          <cell r="A293" t="str">
            <v>M44400015</v>
          </cell>
          <cell r="B293" t="str">
            <v>WORK IN PROGRESS - CHANGES DUE TO LABOR</v>
          </cell>
          <cell r="C293" t="str">
            <v>AC5710</v>
          </cell>
          <cell r="D293" t="str">
            <v>D5700 - Labor</v>
          </cell>
        </row>
        <row r="294">
          <cell r="A294" t="str">
            <v>M44400035</v>
          </cell>
          <cell r="B294" t="str">
            <v>WORK IN PROGRESS - CHANGES DUE TO OTHER COSTS</v>
          </cell>
          <cell r="C294" t="str">
            <v>AC5690</v>
          </cell>
          <cell r="D294" t="str">
            <v>D5600 - Other Op Exp</v>
          </cell>
        </row>
        <row r="295">
          <cell r="A295" t="str">
            <v>M44405023</v>
          </cell>
          <cell r="B295" t="str">
            <v>WORK IN PROGRESS -CHANGES DUE VAR. COST ABSORPTION</v>
          </cell>
          <cell r="C295" t="str">
            <v>AC5690</v>
          </cell>
          <cell r="D295" t="str">
            <v>D5600 - Other Op Exp</v>
          </cell>
        </row>
        <row r="296">
          <cell r="A296" t="str">
            <v>M44405024</v>
          </cell>
          <cell r="B296" t="str">
            <v>WORK IN PROGRESS -CHANGES DUE FIX. COST ABSORPTION</v>
          </cell>
          <cell r="C296" t="str">
            <v>AC5690</v>
          </cell>
          <cell r="D296" t="str">
            <v>D5600 - Other Op Exp</v>
          </cell>
        </row>
        <row r="297">
          <cell r="A297" t="str">
            <v>M44800251</v>
          </cell>
          <cell r="B297" t="str">
            <v>ENGINEERING UNITS-WRITE-DOWNS</v>
          </cell>
          <cell r="C297" t="str">
            <v>AC6500</v>
          </cell>
          <cell r="D297" t="str">
            <v>D6500 - Dep/Amort</v>
          </cell>
        </row>
        <row r="298">
          <cell r="A298" t="str">
            <v>M44800351</v>
          </cell>
          <cell r="B298" t="str">
            <v>FINISHED GOODS - DEMO - WRITE DOWN</v>
          </cell>
          <cell r="C298" t="str">
            <v>AC6500</v>
          </cell>
          <cell r="D298" t="str">
            <v>D6500 - Dep/Amort</v>
          </cell>
        </row>
        <row r="299">
          <cell r="A299" t="str">
            <v>M52500012</v>
          </cell>
          <cell r="B299" t="str">
            <v>RAW MAT.AND COMP.- CHANGES DUE TO SCRAPPING</v>
          </cell>
          <cell r="C299" t="str">
            <v>AC5140</v>
          </cell>
          <cell r="D299" t="str">
            <v>D5100 - Utilities</v>
          </cell>
        </row>
        <row r="300">
          <cell r="A300" t="str">
            <v>M52500026</v>
          </cell>
          <cell r="B300" t="str">
            <v>RAW MAT.&amp;PURCH.COMP-CHANGES INCREASES FOR ASSIGN.</v>
          </cell>
          <cell r="C300" t="str">
            <v>AC5140</v>
          </cell>
          <cell r="D300" t="str">
            <v>D5100 - Utilities</v>
          </cell>
        </row>
        <row r="301">
          <cell r="A301" t="str">
            <v>M52500027</v>
          </cell>
          <cell r="B301" t="str">
            <v>RAW MAT.&amp;PURCH.COMP-CHANGES DECREASES FOR ASSIGN.</v>
          </cell>
          <cell r="C301" t="str">
            <v>AC5140</v>
          </cell>
          <cell r="D301" t="str">
            <v>D5100 - Utilities</v>
          </cell>
        </row>
        <row r="302">
          <cell r="A302" t="str">
            <v>M52600113</v>
          </cell>
          <cell r="B302" t="str">
            <v>CONSUMABLES - CHANGES DUE TO INC.FROM TRANSFERS</v>
          </cell>
          <cell r="C302" t="str">
            <v>AC5140</v>
          </cell>
          <cell r="D302" t="str">
            <v>D5100 - Utilities</v>
          </cell>
        </row>
        <row r="303">
          <cell r="A303" t="str">
            <v>M52600163</v>
          </cell>
          <cell r="B303" t="str">
            <v>MAINT.MATS.- CHANGES DUE TO INC.FROM TRANSFERS</v>
          </cell>
          <cell r="C303" t="str">
            <v>AC5140</v>
          </cell>
          <cell r="D303" t="str">
            <v>D5100 - Utilities</v>
          </cell>
        </row>
        <row r="304">
          <cell r="A304" t="str">
            <v>M52700126</v>
          </cell>
          <cell r="B304" t="str">
            <v>PURC. SPARE PARTS-CHANGES INCREASES FOR ASSIGN.</v>
          </cell>
          <cell r="C304" t="str">
            <v>AC5140</v>
          </cell>
          <cell r="D304" t="str">
            <v>D5100 - Utilities</v>
          </cell>
        </row>
        <row r="305">
          <cell r="A305" t="str">
            <v>M52700127</v>
          </cell>
          <cell r="B305" t="str">
            <v>PURC. SPARE PARTS-CHANGES DECREASES FOR ASSIGN.</v>
          </cell>
          <cell r="C305" t="str">
            <v>AC5140</v>
          </cell>
          <cell r="D305" t="str">
            <v>D5100 - Utilities</v>
          </cell>
        </row>
        <row r="306">
          <cell r="A306" t="str">
            <v>M52900009</v>
          </cell>
          <cell r="B306" t="str">
            <v>RAW MAT. AND COMP.- ADJ.UTILIZ.OBSOLESCENCE PROV.</v>
          </cell>
          <cell r="C306" t="str">
            <v>AC5140</v>
          </cell>
          <cell r="D306" t="str">
            <v>D5100 - Utilities</v>
          </cell>
        </row>
        <row r="307">
          <cell r="A307" t="str">
            <v>M52900351</v>
          </cell>
          <cell r="B307" t="str">
            <v>PURCH.FINISHED GOODS - DEMO - WRITE DOWN</v>
          </cell>
          <cell r="C307" t="str">
            <v>AC6500</v>
          </cell>
          <cell r="D307" t="str">
            <v>D6500 - Dep/Amort</v>
          </cell>
        </row>
        <row r="308">
          <cell r="A308" t="str">
            <v>M52900426</v>
          </cell>
          <cell r="B308" t="str">
            <v>PURCH.FIN.GOODS # ENG.UNIT- WRITE DOWN</v>
          </cell>
          <cell r="C308" t="str">
            <v>AC6500</v>
          </cell>
          <cell r="D308" t="str">
            <v>D6500 - Dep/Amort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ction"/>
      <sheetName val="Pivot"/>
      <sheetName val="AprData"/>
      <sheetName val="Rules &amp; Definitions"/>
      <sheetName val="Locatio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CN CHNC CNH STORE LOCATION</v>
          </cell>
        </row>
        <row r="2">
          <cell r="A2" t="str">
            <v>CN CNH KOBELCO CALHOUN PLANT</v>
          </cell>
        </row>
        <row r="3">
          <cell r="A3" t="str">
            <v>CN CNHA ARIZONA PRVNG GRNDS</v>
          </cell>
        </row>
        <row r="4">
          <cell r="A4" t="str">
            <v>CN CNHA ATLANTA PARTS DEPOT</v>
          </cell>
        </row>
        <row r="5">
          <cell r="A5" t="str">
            <v>CN CNHA BENSON PLANT</v>
          </cell>
        </row>
        <row r="6">
          <cell r="A6" t="str">
            <v>CN CNHA BURLINGTON PLANT</v>
          </cell>
        </row>
        <row r="7">
          <cell r="A7" t="str">
            <v>CN CNHA BURR RIDGE OPS &amp; ENG</v>
          </cell>
        </row>
        <row r="8">
          <cell r="A8" t="str">
            <v>CN CNHA CAMERON PARTS DEPOT</v>
          </cell>
        </row>
        <row r="9">
          <cell r="A9" t="str">
            <v>CN CNHA CAROL STREAM NH CE</v>
          </cell>
        </row>
        <row r="10">
          <cell r="A10" t="str">
            <v>CN CNHA CAROL STREAM PRT DEPOT</v>
          </cell>
        </row>
        <row r="11">
          <cell r="A11" t="str">
            <v>CN CNHA CNH STORE LOCATION</v>
          </cell>
        </row>
        <row r="12">
          <cell r="A12" t="str">
            <v>CN CNHA DALLAS PARTS DEPOT</v>
          </cell>
        </row>
        <row r="13">
          <cell r="A13" t="str">
            <v>CN CNHA DUBLIN PLANT</v>
          </cell>
        </row>
        <row r="14">
          <cell r="A14" t="str">
            <v>CN CNHA FARGO PLANT</v>
          </cell>
        </row>
        <row r="15">
          <cell r="A15" t="str">
            <v>CN CNHA GOODFIELD DMI FACILITY</v>
          </cell>
        </row>
        <row r="16">
          <cell r="A16" t="str">
            <v>CN CNHA GRAND ISLAND PLANT</v>
          </cell>
        </row>
        <row r="17">
          <cell r="A17" t="str">
            <v>CN CNHA IA AMES TRAINING</v>
          </cell>
        </row>
        <row r="18">
          <cell r="A18" t="str">
            <v>CN CNHA LATIN AMERICA FT LDRDL</v>
          </cell>
        </row>
        <row r="19">
          <cell r="A19" t="str">
            <v>CN CNHA LEBANON PARTS DEPOT</v>
          </cell>
        </row>
        <row r="20">
          <cell r="A20" t="str">
            <v>CN CNHA LITCHFIELD</v>
          </cell>
        </row>
        <row r="21">
          <cell r="A21" t="str">
            <v>CN CNHA MINOT</v>
          </cell>
        </row>
        <row r="22">
          <cell r="A22" t="str">
            <v>CN CNHA MOUNTVILLE PARTS DEPOT</v>
          </cell>
        </row>
        <row r="23">
          <cell r="A23" t="str">
            <v>CN CNHA MT JOY FACILITY</v>
          </cell>
        </row>
        <row r="24">
          <cell r="A24" t="str">
            <v>CN CNHA NEW HOLLAND</v>
          </cell>
        </row>
        <row r="25">
          <cell r="A25" t="str">
            <v>CN CNHA PORTLAND DEPOT</v>
          </cell>
        </row>
        <row r="26">
          <cell r="A26" t="str">
            <v>CN CNHA RACINE</v>
          </cell>
        </row>
        <row r="27">
          <cell r="A27" t="str">
            <v>CN CNHA SAN LEANDRO PART DEPOT</v>
          </cell>
        </row>
        <row r="28">
          <cell r="A28" t="str">
            <v>CN CNHA TOMAHAWK TRAINING CTR</v>
          </cell>
        </row>
        <row r="29">
          <cell r="A29" t="str">
            <v>CN CNHA US CNH FIELD EE</v>
          </cell>
        </row>
        <row r="30">
          <cell r="A30" t="str">
            <v>CN CNHA WASHNGTN GOVT AFFR OFC</v>
          </cell>
        </row>
        <row r="31">
          <cell r="A31" t="str">
            <v>CN CNHA WAUKEGAN AIRPORT</v>
          </cell>
        </row>
        <row r="32">
          <cell r="A32" t="str">
            <v>CN CNHA WICHITA PLANT</v>
          </cell>
        </row>
        <row r="33">
          <cell r="A33" t="str">
            <v>CN CNHC CAN CNH FIELD EE</v>
          </cell>
        </row>
        <row r="34">
          <cell r="A34" t="str">
            <v>CN CNHC REGINA PARTS DEPOT</v>
          </cell>
        </row>
        <row r="35">
          <cell r="A35" t="str">
            <v>CN CNHC SASKATOON INT'L</v>
          </cell>
        </row>
        <row r="36">
          <cell r="A36" t="str">
            <v>CN CNHC SASKATOON PLANT</v>
          </cell>
        </row>
        <row r="37">
          <cell r="A37" t="str">
            <v>CN CNHC TORONTO PARTS DEPOT</v>
          </cell>
        </row>
        <row r="38">
          <cell r="A38" t="str">
            <v>CN CNHCC BURR RIDGE OPS &amp; ENG</v>
          </cell>
        </row>
        <row r="39">
          <cell r="A39" t="str">
            <v>CN CNHCC CAN CAPITAL FIELD EE</v>
          </cell>
        </row>
        <row r="40">
          <cell r="A40" t="str">
            <v>CN CNHCC LATINAMERICA FT LDRDL</v>
          </cell>
        </row>
        <row r="41">
          <cell r="A41" t="str">
            <v>CN CNHCC NH CAPITAL PROCESSING</v>
          </cell>
        </row>
        <row r="42">
          <cell r="A42" t="str">
            <v>CN CNHCC RACINE CAPITAL</v>
          </cell>
        </row>
        <row r="43">
          <cell r="A43" t="str">
            <v>CN CNHCC US CAPITAL FIELD EE</v>
          </cell>
        </row>
        <row r="44">
          <cell r="A44" t="str">
            <v>CN CNHCCA CAPITAL CANADA</v>
          </cell>
        </row>
        <row r="45">
          <cell r="A45" t="str">
            <v>CN KCA KOBELCO CALHOUN PLANT</v>
          </cell>
        </row>
        <row r="46">
          <cell r="A46" t="str">
            <v>OLD CN CNHA BELLEVILLE PLANT</v>
          </cell>
        </row>
        <row r="47">
          <cell r="A47" t="str">
            <v>OLD CN CNHA ST. PAUL DEPOT</v>
          </cell>
        </row>
        <row r="48">
          <cell r="A48" t="str">
            <v>OLD CN CNHC HAMILTON PLANT</v>
          </cell>
        </row>
        <row r="49">
          <cell r="A49" t="str">
            <v>OLD CN CNHCC CAROL STREAM DP</v>
          </cell>
        </row>
        <row r="50">
          <cell r="A50" t="str">
            <v>OLD CN CNHNA LAKE FOREST GMO</v>
          </cell>
        </row>
        <row r="51">
          <cell r="A51" t="str">
            <v>OLD CN CNHNCC LAKE FOREST GMO</v>
          </cell>
        </row>
        <row r="52">
          <cell r="A52" t="str">
            <v>OLD CN KANSAS CITY DEPOT</v>
          </cell>
        </row>
        <row r="53">
          <cell r="A53" t="str">
            <v>OLD EAST MOLINE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ction"/>
      <sheetName val="Pivot"/>
      <sheetName val="MarData"/>
      <sheetName val="Rules &amp; Definitions"/>
      <sheetName val="Location"/>
    </sheetNames>
    <sheetDataSet>
      <sheetData sheetId="0"/>
      <sheetData sheetId="1"/>
      <sheetData sheetId="2"/>
      <sheetData sheetId="3"/>
      <sheetData sheetId="4">
        <row r="1">
          <cell r="A1" t="str">
            <v>CN CHNC CNH STORE LOCATION</v>
          </cell>
        </row>
        <row r="2">
          <cell r="A2" t="str">
            <v>CN CNH KOBELCO CALHOUN PLANT</v>
          </cell>
        </row>
        <row r="3">
          <cell r="A3" t="str">
            <v>CN CNHA ARIZONA PRVNG GRNDS</v>
          </cell>
        </row>
        <row r="4">
          <cell r="A4" t="str">
            <v>CN CNHA ATLANTA PARTS DEPOT</v>
          </cell>
        </row>
        <row r="5">
          <cell r="A5" t="str">
            <v>CN CNHA BENSON PLANT</v>
          </cell>
        </row>
        <row r="6">
          <cell r="A6" t="str">
            <v>CN CNHA BURLINGTON PLANT</v>
          </cell>
        </row>
        <row r="7">
          <cell r="A7" t="str">
            <v>CN CNHA BURR RIDGE OPS &amp; ENG</v>
          </cell>
        </row>
        <row r="8">
          <cell r="A8" t="str">
            <v>CN CNHA CAMERON PARTS DEPOT</v>
          </cell>
        </row>
        <row r="9">
          <cell r="A9" t="str">
            <v>CN CNHA CAROL STREAM NH CE</v>
          </cell>
        </row>
        <row r="10">
          <cell r="A10" t="str">
            <v>CN CNHA CAROL STREAM PRT DEPOT</v>
          </cell>
        </row>
        <row r="11">
          <cell r="A11" t="str">
            <v>CN CNHA CNH STORE LOCATION</v>
          </cell>
        </row>
        <row r="12">
          <cell r="A12" t="str">
            <v>CN CNHA DALLAS PARTS DEPOT</v>
          </cell>
        </row>
        <row r="13">
          <cell r="A13" t="str">
            <v>CN CNHA DUBLIN PLANT</v>
          </cell>
        </row>
        <row r="14">
          <cell r="A14" t="str">
            <v>CN CNHA FARGO PLANT</v>
          </cell>
        </row>
        <row r="15">
          <cell r="A15" t="str">
            <v>CN CNHA GOODFIELD DMI FACILITY</v>
          </cell>
        </row>
        <row r="16">
          <cell r="A16" t="str">
            <v>CN CNHA GRAND ISLAND PLANT</v>
          </cell>
        </row>
        <row r="17">
          <cell r="A17" t="str">
            <v>CN CNHA IA AMES TRAINING</v>
          </cell>
        </row>
        <row r="18">
          <cell r="A18" t="str">
            <v>CN CNHA LATIN AMERICA FT LDRDL</v>
          </cell>
        </row>
        <row r="19">
          <cell r="A19" t="str">
            <v>CN CNHA LEBANON PARTS DEPOT</v>
          </cell>
        </row>
        <row r="20">
          <cell r="A20" t="str">
            <v>CN CNHA LITCHFIELD</v>
          </cell>
        </row>
        <row r="21">
          <cell r="A21" t="str">
            <v>CN CNHA MINOT</v>
          </cell>
        </row>
        <row r="22">
          <cell r="A22" t="str">
            <v>CN CNHA MOUNTVILLE PARTS DEPOT</v>
          </cell>
        </row>
        <row r="23">
          <cell r="A23" t="str">
            <v>CN CNHA MT JOY FACILITY</v>
          </cell>
        </row>
        <row r="24">
          <cell r="A24" t="str">
            <v>CN CNHA NEW HOLLAND</v>
          </cell>
        </row>
        <row r="25">
          <cell r="A25" t="str">
            <v>CN CNHA PORTLAND DEPOT</v>
          </cell>
        </row>
        <row r="26">
          <cell r="A26" t="str">
            <v>CN CNHA RACINE</v>
          </cell>
        </row>
        <row r="27">
          <cell r="A27" t="str">
            <v>CN CNHA SAN LEANDRO PART DEPOT</v>
          </cell>
        </row>
        <row r="28">
          <cell r="A28" t="str">
            <v>CN CNHA TOMAHAWK TRAINING CTR</v>
          </cell>
        </row>
        <row r="29">
          <cell r="A29" t="str">
            <v>CN CNHA US CNH FIELD EE</v>
          </cell>
        </row>
        <row r="30">
          <cell r="A30" t="str">
            <v>CN CNHA WASHNGTN GOVT AFFR OFC</v>
          </cell>
        </row>
        <row r="31">
          <cell r="A31" t="str">
            <v>CN CNHA WAUKEGAN AIRPORT</v>
          </cell>
        </row>
        <row r="32">
          <cell r="A32" t="str">
            <v>CN CNHA WICHITA PLANT</v>
          </cell>
        </row>
        <row r="33">
          <cell r="A33" t="str">
            <v>CN CNHC CAN CNH FIELD EE</v>
          </cell>
        </row>
        <row r="34">
          <cell r="A34" t="str">
            <v>CN CNHC REGINA PARTS DEPOT</v>
          </cell>
        </row>
        <row r="35">
          <cell r="A35" t="str">
            <v>CN CNHC SASKATOON INT'L</v>
          </cell>
        </row>
        <row r="36">
          <cell r="A36" t="str">
            <v>CN CNHC SASKATOON PLANT</v>
          </cell>
        </row>
        <row r="37">
          <cell r="A37" t="str">
            <v>CN CNHC TORONTO PARTS DEPOT</v>
          </cell>
        </row>
        <row r="38">
          <cell r="A38" t="str">
            <v>CN CNHCC BURR RIDGE OPS &amp; ENG</v>
          </cell>
        </row>
        <row r="39">
          <cell r="A39" t="str">
            <v>CN CNHCC CAN CAPITAL FIELD EE</v>
          </cell>
        </row>
        <row r="40">
          <cell r="A40" t="str">
            <v>CN CNHCC LATINAMERICA FT LDRDL</v>
          </cell>
        </row>
        <row r="41">
          <cell r="A41" t="str">
            <v>CN CNHCC NH CAPITAL PROCESSING</v>
          </cell>
        </row>
        <row r="42">
          <cell r="A42" t="str">
            <v>CN CNHCC RACINE CAPITAL</v>
          </cell>
        </row>
        <row r="43">
          <cell r="A43" t="str">
            <v>CN CNHCC US CAPITAL FIELD EE</v>
          </cell>
        </row>
        <row r="44">
          <cell r="A44" t="str">
            <v>CN CNHCCA CAPITAL CANADA</v>
          </cell>
        </row>
        <row r="45">
          <cell r="A45" t="str">
            <v>CN KCA KOBELCO CALHOUN PLANT</v>
          </cell>
        </row>
        <row r="46">
          <cell r="A46" t="str">
            <v>OLD CN CNHA BELLEVILLE PLANT</v>
          </cell>
        </row>
        <row r="47">
          <cell r="A47" t="str">
            <v>OLD CN CNHA ST. PAUL DEPOT</v>
          </cell>
        </row>
        <row r="48">
          <cell r="A48" t="str">
            <v>OLD CN CNHC HAMILTON PLANT</v>
          </cell>
        </row>
        <row r="49">
          <cell r="A49" t="str">
            <v>OLD CN CNHCC CAROL STREAM DP</v>
          </cell>
        </row>
        <row r="50">
          <cell r="A50" t="str">
            <v>OLD CN CNHNA LAKE FOREST GMO</v>
          </cell>
        </row>
        <row r="51">
          <cell r="A51" t="str">
            <v>OLD CN CNHNCC LAKE FOREST GMO</v>
          </cell>
        </row>
        <row r="52">
          <cell r="A52" t="str">
            <v>OLD CN KANSAS CITY DEPOT</v>
          </cell>
        </row>
        <row r="53">
          <cell r="A53" t="str">
            <v>OLD EAST MOLINE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RP SAP to GPS Mapping"/>
      <sheetName val="GPS Child to Parent"/>
    </sheetNames>
    <sheetDataSet>
      <sheetData sheetId="0"/>
      <sheetData sheetId="1">
        <row r="1">
          <cell r="A1" t="str">
            <v>Actual Code</v>
          </cell>
          <cell r="B1" t="str">
            <v>Desciption</v>
          </cell>
          <cell r="C1" t="str">
            <v>Parent Code</v>
          </cell>
        </row>
        <row r="2">
          <cell r="A2" t="str">
            <v>AC5130 </v>
          </cell>
          <cell r="B2" t="str">
            <v>Utilities</v>
          </cell>
          <cell r="C2" t="str">
            <v>D5100 - Utilities and Consumable Supplies</v>
          </cell>
        </row>
        <row r="3">
          <cell r="A3" t="str">
            <v>AC5140 </v>
          </cell>
          <cell r="B3" t="str">
            <v>Office Supplies &amp; Other Material</v>
          </cell>
          <cell r="C3" t="str">
            <v>D5100 - Utilities and Consumable Supplies</v>
          </cell>
        </row>
        <row r="4">
          <cell r="A4" t="str">
            <v>AC5145 </v>
          </cell>
          <cell r="B4" t="str">
            <v>Technology Purchases</v>
          </cell>
          <cell r="C4" t="str">
            <v>D5100 - Utilities and Consumable Supplies</v>
          </cell>
        </row>
        <row r="5">
          <cell r="A5" t="str">
            <v>AC5320 </v>
          </cell>
          <cell r="B5" t="str">
            <v>Cleaning &amp; Waste Removal</v>
          </cell>
          <cell r="C5" t="str">
            <v>D5384 - Outsourcing and Other Services</v>
          </cell>
        </row>
        <row r="6">
          <cell r="A6" t="str">
            <v>AC5410 </v>
          </cell>
          <cell r="B6" t="str">
            <v>In-House Transport</v>
          </cell>
          <cell r="C6" t="str">
            <v>D5384 - Outsourcing and Other Services</v>
          </cell>
        </row>
        <row r="7">
          <cell r="A7" t="str">
            <v>AC5420 </v>
          </cell>
          <cell r="B7" t="str">
            <v>Travel &amp; Related Costs</v>
          </cell>
          <cell r="C7" t="str">
            <v>D5420 - Travel, Entertainment &amp; Meetings</v>
          </cell>
        </row>
        <row r="8">
          <cell r="A8" t="str">
            <v>AC5422 </v>
          </cell>
          <cell r="B8" t="str">
            <v>Meetings, Seminars &amp; Conventions</v>
          </cell>
          <cell r="C8" t="str">
            <v>D5420 - Travel, Entertainment &amp; Meetings</v>
          </cell>
        </row>
        <row r="9">
          <cell r="A9" t="str">
            <v>AC5450 </v>
          </cell>
          <cell r="B9" t="str">
            <v>Security &amp; Survelliance</v>
          </cell>
          <cell r="C9" t="str">
            <v>D5384 - Outsourcing and Other Services</v>
          </cell>
        </row>
        <row r="10">
          <cell r="A10" t="str">
            <v>AC5461 </v>
          </cell>
          <cell r="B10" t="str">
            <v>Wireline Communication</v>
          </cell>
          <cell r="C10" t="str">
            <v>D5460 - Voice &amp; Data Communication</v>
          </cell>
        </row>
        <row r="11">
          <cell r="A11" t="str">
            <v>AC5462 </v>
          </cell>
          <cell r="B11" t="str">
            <v>Mobile Communication</v>
          </cell>
          <cell r="C11" t="str">
            <v>D5460 - Voice &amp; Data Communication</v>
          </cell>
        </row>
        <row r="12">
          <cell r="A12" t="str">
            <v>AC5463 </v>
          </cell>
          <cell r="B12" t="str">
            <v>WAN/LAN Communication</v>
          </cell>
          <cell r="C12" t="str">
            <v>D5460 - Voice &amp; Data Communication</v>
          </cell>
        </row>
        <row r="13">
          <cell r="A13" t="str">
            <v>AC5470 </v>
          </cell>
          <cell r="B13" t="str">
            <v>Trademarks, Patents, Licensing</v>
          </cell>
          <cell r="C13" t="str">
            <v>D5384 - Outsourcing and Other Services</v>
          </cell>
        </row>
        <row r="14">
          <cell r="A14" t="str">
            <v>AC5485 </v>
          </cell>
          <cell r="B14" t="str">
            <v>Canteen &amp; Other Personnel Service</v>
          </cell>
          <cell r="C14" t="str">
            <v>D5384 - Outsourcing and Other Services</v>
          </cell>
        </row>
        <row r="15">
          <cell r="A15" t="str">
            <v>AC5486 </v>
          </cell>
          <cell r="B15" t="str">
            <v>Outsourced Payroll &amp; Financial Svs</v>
          </cell>
          <cell r="C15" t="str">
            <v>D5384 - Outsourcing and Other Services</v>
          </cell>
        </row>
        <row r="16">
          <cell r="A16" t="str">
            <v>AC5490 </v>
          </cell>
          <cell r="B16" t="str">
            <v>Other Services</v>
          </cell>
          <cell r="C16" t="str">
            <v>D5384 - Outsourcing and Other Services</v>
          </cell>
        </row>
        <row r="17">
          <cell r="A17" t="str">
            <v>AC5620 </v>
          </cell>
          <cell r="B17" t="str">
            <v>Indirect Taxes</v>
          </cell>
          <cell r="C17" t="str">
            <v>D5600 - Other Operating Expenses</v>
          </cell>
        </row>
        <row r="18">
          <cell r="A18" t="str">
            <v>AC5630 </v>
          </cell>
          <cell r="B18" t="str">
            <v>Entertaining</v>
          </cell>
          <cell r="C18" t="str">
            <v>D5420 - Travel, Entertainment &amp; Meetings</v>
          </cell>
        </row>
        <row r="19">
          <cell r="A19" t="str">
            <v>AC5690 </v>
          </cell>
          <cell r="B19" t="str">
            <v>Other Operating Expenses</v>
          </cell>
          <cell r="C19" t="str">
            <v>D5600 - Other Operating Expenses</v>
          </cell>
        </row>
        <row r="20">
          <cell r="A20" t="str">
            <v>AC5710 </v>
          </cell>
          <cell r="B20" t="str">
            <v>Wages, Salaries, Benefits, Emp Relo</v>
          </cell>
          <cell r="C20" t="str">
            <v>D5700 - Labor</v>
          </cell>
        </row>
        <row r="21">
          <cell r="A21" t="str">
            <v>AC6000 </v>
          </cell>
          <cell r="B21" t="str">
            <v>Amort Intangiable Fixed Assets</v>
          </cell>
          <cell r="C21" t="str">
            <v>D6500 - Depreciation/Amortization</v>
          </cell>
        </row>
        <row r="22">
          <cell r="A22" t="str">
            <v>AC6100 </v>
          </cell>
          <cell r="B22" t="str">
            <v>Depr Tangiable Fixed Assets</v>
          </cell>
          <cell r="C22" t="str">
            <v>D6500 - Depreciation/Amortization</v>
          </cell>
        </row>
        <row r="23">
          <cell r="A23" t="str">
            <v>AC6500 </v>
          </cell>
          <cell r="B23" t="str">
            <v>Am Written Off Fixed Assets</v>
          </cell>
          <cell r="C23" t="str">
            <v>D6500 - Depreciation/Amortization</v>
          </cell>
        </row>
        <row r="24">
          <cell r="A24" t="str">
            <v>AC7100 </v>
          </cell>
          <cell r="B24" t="str">
            <v>Internal Assessments</v>
          </cell>
          <cell r="C24" t="str">
            <v>D7100 - Assessment</v>
          </cell>
        </row>
        <row r="25">
          <cell r="A25" t="str">
            <v>D4591 </v>
          </cell>
          <cell r="B25" t="str">
            <v>Dealer Recovery</v>
          </cell>
          <cell r="C25" t="str">
            <v>D4591 - Dealer Recovery</v>
          </cell>
        </row>
        <row r="26">
          <cell r="A26" t="str">
            <v>D5150 </v>
          </cell>
          <cell r="B26" t="str">
            <v>Prototype Materials &amp; Comml Inv Eval</v>
          </cell>
          <cell r="C26" t="str">
            <v>D5150 - Prototype Material &amp; Comml Inv Eval</v>
          </cell>
        </row>
        <row r="27">
          <cell r="A27" t="str">
            <v>D5310 </v>
          </cell>
          <cell r="B27" t="str">
            <v>Maintenace</v>
          </cell>
          <cell r="C27" t="str">
            <v>D5310 - Maintenance</v>
          </cell>
        </row>
        <row r="28">
          <cell r="A28" t="str">
            <v>D5370 </v>
          </cell>
          <cell r="B28" t="str">
            <v>Data Centers Services</v>
          </cell>
          <cell r="C28" t="str">
            <v>D5370 - Data Center Services</v>
          </cell>
        </row>
        <row r="29">
          <cell r="A29" t="str">
            <v>D5371 </v>
          </cell>
          <cell r="B29" t="str">
            <v>PC &amp; Workstation Support</v>
          </cell>
          <cell r="C29" t="str">
            <v>D5371 - PC &amp; Workstation Support</v>
          </cell>
        </row>
        <row r="30">
          <cell r="A30" t="str">
            <v>D5383 </v>
          </cell>
          <cell r="B30" t="str">
            <v>Professional Fees &amp; Consultancy Costs</v>
          </cell>
          <cell r="C30" t="str">
            <v>D5383 - Professional Fees &amp; Consultancy Costs</v>
          </cell>
        </row>
        <row r="31">
          <cell r="A31" t="str">
            <v>D5390 </v>
          </cell>
          <cell r="B31" t="str">
            <v>Advertising &amp; Promotion</v>
          </cell>
          <cell r="C31" t="str">
            <v>D5390 - Advertising &amp; Promotion</v>
          </cell>
        </row>
        <row r="32">
          <cell r="A32" t="str">
            <v>D5430 </v>
          </cell>
          <cell r="B32" t="str">
            <v>Insurance Premiums</v>
          </cell>
          <cell r="C32" t="str">
            <v>D5430 - Insurance Premiums</v>
          </cell>
        </row>
        <row r="33">
          <cell r="A33" t="str">
            <v>D5440 </v>
          </cell>
          <cell r="B33" t="str">
            <v>Rentals &amp; Lease</v>
          </cell>
          <cell r="C33" t="str">
            <v>D5440 - Rentals &amp; Lease</v>
          </cell>
        </row>
        <row r="34">
          <cell r="A34" t="str">
            <v>D5460 </v>
          </cell>
          <cell r="B34" t="str">
            <v>Voice &amp; Data Communication</v>
          </cell>
          <cell r="C34" t="str">
            <v>D5460 - Voice &amp; Data Communication</v>
          </cell>
        </row>
        <row r="35">
          <cell r="A35" t="str">
            <v>D666 </v>
          </cell>
          <cell r="B35" t="str">
            <v>SG&amp;A to COGS</v>
          </cell>
          <cell r="C35" t="str">
            <v>D666 - SG&amp;A to COGS</v>
          </cell>
        </row>
        <row r="36">
          <cell r="A36" t="str">
            <v>D667 </v>
          </cell>
          <cell r="B36" t="str">
            <v>Employee Training</v>
          </cell>
          <cell r="C36" t="str">
            <v>D667 - Employee Training</v>
          </cell>
        </row>
        <row r="37">
          <cell r="A37" t="str">
            <v>D668 </v>
          </cell>
          <cell r="B37" t="str">
            <v>Agency</v>
          </cell>
          <cell r="C37" t="str">
            <v>D668 - Agency</v>
          </cell>
        </row>
        <row r="38">
          <cell r="A38" t="str">
            <v>GL500.CAUN8000 </v>
          </cell>
          <cell r="B38" t="str">
            <v>Non-SG&amp;A Expense</v>
          </cell>
          <cell r="C38" t="str">
            <v>GL500.CAUN8000 Non-SG&amp;A Expense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BDG Analysis MTD-YTD"/>
      <sheetName val="Total CC70-CC79"/>
      <sheetName val="Headcount"/>
      <sheetName val="UP000070"/>
      <sheetName val="UP000071"/>
      <sheetName val="UP000072"/>
      <sheetName val="UP000073"/>
      <sheetName val="UP000074"/>
      <sheetName val="UP000075"/>
      <sheetName val="UP000076"/>
      <sheetName val="UP000078"/>
      <sheetName val="UP000079"/>
      <sheetName val="SAP Details 2022"/>
      <sheetName val="SAP Details 2024"/>
      <sheetName val="SAP Details 2023"/>
      <sheetName val="summary per CC MTD"/>
      <sheetName val="summary per acct MTD"/>
      <sheetName val="PIV_Details"/>
      <sheetName val="Map"/>
      <sheetName val="summary per CC Travel"/>
      <sheetName val="Concur_Pivot"/>
      <sheetName val="Concur-Approved"/>
      <sheetName val="Concur-Sub_pnd aprv_or_not_sub"/>
      <sheetName val="Concur-Unassign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D1" t="str">
            <v>SA</v>
          </cell>
          <cell r="E1" t="str">
            <v>GCS_Acc_Top</v>
          </cell>
          <cell r="F1" t="str">
            <v>GCS_Acc_Base</v>
          </cell>
        </row>
        <row r="2">
          <cell r="D2" t="str">
            <v>GL500.1200030</v>
          </cell>
          <cell r="E2" t="str">
            <v>INDUSTRIAL EQUIPMENT</v>
          </cell>
          <cell r="F2" t="str">
            <v>INDUSTRIAL EQUIPMENT</v>
          </cell>
        </row>
        <row r="3">
          <cell r="D3" t="str">
            <v>GL500.1500000</v>
          </cell>
          <cell r="E3" t="str">
            <v>INDUSTRIAL EQUIPMENT</v>
          </cell>
          <cell r="F3" t="str">
            <v>INDUSTRIAL EQUIPMENT</v>
          </cell>
        </row>
        <row r="4">
          <cell r="D4" t="str">
            <v>GL500.1650020</v>
          </cell>
          <cell r="E4" t="str">
            <v>INDUSTRIAL EQUIPMENT</v>
          </cell>
          <cell r="F4" t="str">
            <v>INDUSTRIAL EQUIPMENT</v>
          </cell>
        </row>
        <row r="5">
          <cell r="D5" t="str">
            <v>GL500.45900085</v>
          </cell>
          <cell r="E5" t="str">
            <v>D7000 - Internal Recharge</v>
          </cell>
          <cell r="F5" t="str">
            <v>AC7200 - Other Recharge</v>
          </cell>
        </row>
        <row r="6">
          <cell r="D6" t="str">
            <v>GL500.45900087</v>
          </cell>
          <cell r="E6" t="str">
            <v>D7000 - Internal Recharge</v>
          </cell>
          <cell r="F6" t="str">
            <v>AC7200 - Other Recharge</v>
          </cell>
        </row>
        <row r="7">
          <cell r="D7" t="str">
            <v>GL500.51400001</v>
          </cell>
          <cell r="E7" t="str">
            <v>D5100 - Utilities Consumables &amp; Materials</v>
          </cell>
          <cell r="F7" t="str">
            <v>AC5140 - Consumables &amp; Office Supplies</v>
          </cell>
        </row>
        <row r="8">
          <cell r="D8" t="str">
            <v>GL500.51400005</v>
          </cell>
          <cell r="E8" t="str">
            <v>D5100 - Utilities Consumables &amp; Materials</v>
          </cell>
          <cell r="F8" t="str">
            <v>AC5140 - Consumables &amp; Office Supplies</v>
          </cell>
        </row>
        <row r="9">
          <cell r="D9" t="str">
            <v>GL500.51400006</v>
          </cell>
          <cell r="E9" t="str">
            <v>D5100 - Utilities Consumables &amp; Materials</v>
          </cell>
          <cell r="F9" t="str">
            <v>AC5140 - Consumables &amp; Office Supplies</v>
          </cell>
        </row>
        <row r="10">
          <cell r="D10" t="str">
            <v>GL500.51400007</v>
          </cell>
          <cell r="E10" t="str">
            <v>D5100 - Utilities Consumables &amp; Materials</v>
          </cell>
          <cell r="F10" t="str">
            <v>AC5145 - Technology Purchases</v>
          </cell>
        </row>
        <row r="11">
          <cell r="D11" t="str">
            <v>GL500.51400011</v>
          </cell>
          <cell r="E11" t="str">
            <v>D5100 - Utilities Consumables &amp; Materials</v>
          </cell>
          <cell r="F11" t="str">
            <v>AC5145 - Technology Purchases</v>
          </cell>
        </row>
        <row r="12">
          <cell r="A12" t="str">
            <v>SA</v>
          </cell>
          <cell r="B12" t="str">
            <v>GL journal entry</v>
          </cell>
          <cell r="D12" t="str">
            <v>GL500.51400016</v>
          </cell>
          <cell r="E12" t="str">
            <v>D5100 - Utilities Consumables &amp; Materials</v>
          </cell>
          <cell r="F12" t="str">
            <v>AC5145 - Technology Purchases</v>
          </cell>
        </row>
        <row r="13">
          <cell r="A13" t="str">
            <v>S7</v>
          </cell>
          <cell r="B13" t="str">
            <v>Mgl Acl Auto Reverse</v>
          </cell>
          <cell r="D13" t="str">
            <v>GL500.51400019</v>
          </cell>
          <cell r="E13" t="str">
            <v>D5100 - Utilities Consumables &amp; Materials</v>
          </cell>
          <cell r="F13" t="str">
            <v>AC5145 - Technology Purchases</v>
          </cell>
        </row>
        <row r="14">
          <cell r="A14" t="str">
            <v>N1</v>
          </cell>
          <cell r="B14" t="str">
            <v>Vendor Invoice</v>
          </cell>
          <cell r="D14" t="str">
            <v>GL500.51400020</v>
          </cell>
          <cell r="E14" t="str">
            <v>D5100 - Utilities Consumables &amp; Materials</v>
          </cell>
          <cell r="F14" t="str">
            <v>AC5145 - Technology Purchases</v>
          </cell>
        </row>
        <row r="15">
          <cell r="A15" t="str">
            <v>N2</v>
          </cell>
          <cell r="B15" t="str">
            <v>Vendor Debit note</v>
          </cell>
          <cell r="D15" t="str">
            <v>GL500.51400023</v>
          </cell>
          <cell r="E15" t="str">
            <v>D5100 - Utilities Consumables &amp; Materials</v>
          </cell>
          <cell r="F15" t="str">
            <v>AC5140 - Consumables &amp; Office Supplies</v>
          </cell>
        </row>
        <row r="16">
          <cell r="A16" t="str">
            <v>TG</v>
          </cell>
          <cell r="B16" t="str">
            <v>GL journal entry Aut</v>
          </cell>
          <cell r="D16" t="str">
            <v>GL500.51400026</v>
          </cell>
          <cell r="E16" t="str">
            <v>D5100 - Utilities Consumables &amp; Materials</v>
          </cell>
          <cell r="F16" t="str">
            <v>AC5140 - Consumables &amp; Office Supplies</v>
          </cell>
        </row>
        <row r="17">
          <cell r="A17" t="str">
            <v>KD</v>
          </cell>
          <cell r="B17" t="str">
            <v>Inv. VAT zero rating</v>
          </cell>
          <cell r="D17" t="str">
            <v>GL500.51900016</v>
          </cell>
          <cell r="E17" t="str">
            <v>D5100 - Utilities Consumables &amp; Materials</v>
          </cell>
          <cell r="F17" t="str">
            <v>AC5145 - Technology Purchases</v>
          </cell>
        </row>
        <row r="18">
          <cell r="A18" t="str">
            <v>WE</v>
          </cell>
          <cell r="B18" t="str">
            <v>Stock Goods Receipt</v>
          </cell>
          <cell r="D18" t="str">
            <v>GL500.51900030</v>
          </cell>
          <cell r="E18" t="str">
            <v>D5100 - Utilities Consumables &amp; Materials</v>
          </cell>
          <cell r="F18" t="str">
            <v>AC5140 - Consumables &amp; Office Supplies</v>
          </cell>
        </row>
        <row r="19">
          <cell r="A19" t="str">
            <v>KS</v>
          </cell>
          <cell r="B19" t="str">
            <v>Ven.VAT zero rat. DN</v>
          </cell>
          <cell r="D19" t="str">
            <v>GL500.51900031</v>
          </cell>
          <cell r="E19" t="str">
            <v>D5100 - Utilities Consumables &amp; Materials</v>
          </cell>
          <cell r="F19" t="str">
            <v>AC5140 - Consumables &amp; Office Supplies</v>
          </cell>
        </row>
        <row r="20">
          <cell r="A20" t="str">
            <v>AF</v>
          </cell>
          <cell r="B20" t="str">
            <v>FixAssetDepreciation</v>
          </cell>
          <cell r="D20" t="str">
            <v>GL500.53100300</v>
          </cell>
          <cell r="E20" t="str">
            <v>D5310 - Maintenance</v>
          </cell>
          <cell r="F20" t="str">
            <v>D5310 - Maintenance</v>
          </cell>
        </row>
        <row r="21">
          <cell r="A21" t="str">
            <v>SQ</v>
          </cell>
          <cell r="B21" t="str">
            <v>Manag.Settlement PS</v>
          </cell>
          <cell r="D21" t="str">
            <v>GL500.53100301</v>
          </cell>
          <cell r="E21" t="str">
            <v>D5310 - Maintenance</v>
          </cell>
          <cell r="F21" t="str">
            <v>D5310 - Maintenance</v>
          </cell>
        </row>
        <row r="22">
          <cell r="D22" t="str">
            <v>GL500.53100302</v>
          </cell>
          <cell r="E22" t="str">
            <v>D5310 - Maintenance</v>
          </cell>
          <cell r="F22" t="str">
            <v>D5310 - Maintenance</v>
          </cell>
        </row>
        <row r="23">
          <cell r="D23" t="str">
            <v>GL500.53100303</v>
          </cell>
          <cell r="E23" t="str">
            <v>D5310 - Maintenance</v>
          </cell>
          <cell r="F23" t="str">
            <v>D5310 - Maintenance</v>
          </cell>
        </row>
        <row r="24">
          <cell r="D24" t="str">
            <v>GL500.53100304</v>
          </cell>
          <cell r="E24" t="str">
            <v>D5310 - Maintenance</v>
          </cell>
          <cell r="F24" t="str">
            <v>D5310 - Maintenance</v>
          </cell>
        </row>
        <row r="25">
          <cell r="D25" t="str">
            <v>GL500.53700018</v>
          </cell>
          <cell r="E25" t="str">
            <v>D5370 - Data Center Services</v>
          </cell>
          <cell r="F25" t="str">
            <v>D5370 - Data Center Services</v>
          </cell>
        </row>
        <row r="26">
          <cell r="D26" t="str">
            <v>GL500.53700031</v>
          </cell>
          <cell r="E26" t="str">
            <v>D5310 - Maintenance</v>
          </cell>
          <cell r="F26" t="str">
            <v>D5310 - Maintenance</v>
          </cell>
        </row>
        <row r="27">
          <cell r="D27" t="str">
            <v>GL500.53700041</v>
          </cell>
          <cell r="E27" t="str">
            <v>S5383 - Professional Fees &amp; Consultancy Total</v>
          </cell>
          <cell r="F27" t="str">
            <v>D5383 - Professional Fees &amp; Consultancy</v>
          </cell>
        </row>
        <row r="28">
          <cell r="D28" t="str">
            <v>GL500.53800000</v>
          </cell>
          <cell r="E28" t="str">
            <v>S5383 - Professional Fees &amp; Consultancy Total</v>
          </cell>
          <cell r="F28" t="str">
            <v>D5383 - Professional Fees &amp; Consultancy</v>
          </cell>
        </row>
        <row r="29">
          <cell r="D29" t="str">
            <v>GL500.53800009</v>
          </cell>
          <cell r="E29" t="str">
            <v>S5383 - Professional Fees &amp; Consultancy Total</v>
          </cell>
          <cell r="F29" t="str">
            <v>D5383 - Professional Fees &amp; Consultancy</v>
          </cell>
        </row>
        <row r="30">
          <cell r="D30" t="str">
            <v>GL500.53800024</v>
          </cell>
          <cell r="E30" t="str">
            <v>D5387 - Agency</v>
          </cell>
          <cell r="F30" t="str">
            <v>D5387 - Agency</v>
          </cell>
        </row>
        <row r="31">
          <cell r="D31" t="str">
            <v>GL500.53800035</v>
          </cell>
          <cell r="E31" t="str">
            <v>S5383 - Professional Fees &amp; Consultancy Total</v>
          </cell>
          <cell r="F31" t="str">
            <v>D5383 - Professional Fees &amp; Consultancy</v>
          </cell>
        </row>
        <row r="32">
          <cell r="D32" t="str">
            <v>GL500.53800038</v>
          </cell>
          <cell r="E32" t="str">
            <v>D5384 - Outsourcing &amp; Other Services</v>
          </cell>
          <cell r="F32" t="str">
            <v>AC5490 - Other Services</v>
          </cell>
        </row>
        <row r="33">
          <cell r="D33" t="str">
            <v>GL500.53800053</v>
          </cell>
          <cell r="E33" t="str">
            <v>D7000 - Internal Recharge</v>
          </cell>
          <cell r="F33" t="str">
            <v>AC7200 - Other Recharge</v>
          </cell>
        </row>
        <row r="34">
          <cell r="D34" t="str">
            <v>GL500.53800058</v>
          </cell>
          <cell r="E34" t="str">
            <v>D5420 - Travel Entertainment &amp; Meetings</v>
          </cell>
          <cell r="F34" t="str">
            <v>AC5420 - Employee Travel &amp; Related Costs</v>
          </cell>
        </row>
        <row r="35">
          <cell r="D35" t="str">
            <v>GL500.53900000</v>
          </cell>
          <cell r="E35" t="str">
            <v>S5390 - Advertising &amp; Promotion Total</v>
          </cell>
          <cell r="F35" t="str">
            <v>D5390 - Advertising &amp; Promotion</v>
          </cell>
        </row>
        <row r="36">
          <cell r="D36" t="str">
            <v>GL500.53900001</v>
          </cell>
          <cell r="E36" t="str">
            <v>S5390 - Advertising &amp; Promotion Total</v>
          </cell>
          <cell r="F36" t="str">
            <v>D5390 - Advertising &amp; Promotion</v>
          </cell>
        </row>
        <row r="37">
          <cell r="D37" t="str">
            <v>GL500.53900024</v>
          </cell>
          <cell r="E37" t="str">
            <v>S5390 - Advertising &amp; Promotion Total</v>
          </cell>
          <cell r="F37" t="str">
            <v>D5390 - Advertising &amp; Promotion</v>
          </cell>
        </row>
        <row r="38">
          <cell r="D38" t="str">
            <v>GL500.53900029</v>
          </cell>
          <cell r="E38" t="str">
            <v>S5390 - Advertising &amp; Promotion Total</v>
          </cell>
          <cell r="F38" t="str">
            <v>D5390 - Advertising &amp; Promotion</v>
          </cell>
        </row>
        <row r="39">
          <cell r="D39" t="str">
            <v>GL500.54150001</v>
          </cell>
          <cell r="E39" t="str">
            <v>D5384 - Outsourcing &amp; Other Services</v>
          </cell>
          <cell r="F39" t="str">
            <v>AC5490 - Other Services</v>
          </cell>
        </row>
        <row r="40">
          <cell r="D40" t="str">
            <v>GL500.54200000</v>
          </cell>
          <cell r="E40" t="str">
            <v>D5420 - Travel Entertainment &amp; Meetings</v>
          </cell>
          <cell r="F40" t="str">
            <v>AC5420 - Employee Travel &amp; Related Costs</v>
          </cell>
        </row>
        <row r="41">
          <cell r="D41" t="str">
            <v>GL500.54200006</v>
          </cell>
          <cell r="E41" t="str">
            <v>D5420 - Travel Entertainment &amp; Meetings</v>
          </cell>
          <cell r="F41" t="str">
            <v>AC5420 - Employee Travel &amp; Related Costs</v>
          </cell>
        </row>
        <row r="42">
          <cell r="D42" t="str">
            <v>GL500.54200013</v>
          </cell>
          <cell r="E42" t="str">
            <v>D5420 - Travel Entertainment &amp; Meetings</v>
          </cell>
          <cell r="F42" t="str">
            <v>AC5420 - Employee Travel &amp; Related Costs</v>
          </cell>
        </row>
        <row r="43">
          <cell r="D43" t="str">
            <v>GL500.54300000</v>
          </cell>
          <cell r="E43" t="str">
            <v>D5430 - Insurance Premiums</v>
          </cell>
          <cell r="F43" t="str">
            <v>D5430 - Insurance Premiums</v>
          </cell>
        </row>
        <row r="44">
          <cell r="D44" t="str">
            <v>GL500.54300005</v>
          </cell>
          <cell r="E44" t="str">
            <v>D5430 - Insurance Premiums</v>
          </cell>
          <cell r="F44" t="str">
            <v>D5430 - Insurance Premiums</v>
          </cell>
        </row>
        <row r="45">
          <cell r="D45" t="str">
            <v>GL500.54400010</v>
          </cell>
          <cell r="E45" t="str">
            <v>D5440 - Rentals &amp; Lease</v>
          </cell>
          <cell r="F45" t="str">
            <v>D5440 - Rentals &amp; Lease</v>
          </cell>
        </row>
        <row r="46">
          <cell r="D46" t="str">
            <v>GL500.54400019</v>
          </cell>
          <cell r="E46" t="str">
            <v>D5440 - Rentals &amp; Lease</v>
          </cell>
          <cell r="F46" t="str">
            <v>D5440 - Rentals &amp; Lease</v>
          </cell>
        </row>
        <row r="47">
          <cell r="D47" t="str">
            <v>GL500.54400054</v>
          </cell>
          <cell r="E47" t="str">
            <v>D5440 - Rentals &amp; Lease</v>
          </cell>
          <cell r="F47" t="str">
            <v>D5440 - Rentals &amp; Lease</v>
          </cell>
        </row>
        <row r="48">
          <cell r="D48" t="str">
            <v>GL500.54550010</v>
          </cell>
          <cell r="E48" t="str">
            <v>D5100 - Utilities Consumables &amp; Materials</v>
          </cell>
          <cell r="F48" t="str">
            <v>AC5140 - Consumables &amp; Office Supplies</v>
          </cell>
        </row>
        <row r="49">
          <cell r="D49" t="str">
            <v>GL500.54550001</v>
          </cell>
          <cell r="E49" t="str">
            <v>D5100 - Utilities Consumables &amp; Materials</v>
          </cell>
          <cell r="F49" t="str">
            <v>AC5140 - Consumables &amp; Office Supplies</v>
          </cell>
        </row>
        <row r="50">
          <cell r="D50" t="str">
            <v>GL500.54600002</v>
          </cell>
          <cell r="E50" t="str">
            <v>D5384 - Outsourcing &amp; Other Services</v>
          </cell>
          <cell r="F50" t="str">
            <v>AC5490 - Other Services</v>
          </cell>
        </row>
        <row r="51">
          <cell r="D51" t="str">
            <v>GL500.54600008</v>
          </cell>
          <cell r="E51" t="str">
            <v>D5384 - Outsourcing &amp; Other Services</v>
          </cell>
          <cell r="F51" t="str">
            <v>AC5490 - Other Services</v>
          </cell>
        </row>
        <row r="52">
          <cell r="D52" t="str">
            <v>GL500.54600003</v>
          </cell>
          <cell r="E52" t="str">
            <v>D5384 - Outsourcing &amp; Other Services</v>
          </cell>
          <cell r="F52" t="str">
            <v>AC5490 - Other Services</v>
          </cell>
        </row>
        <row r="53">
          <cell r="D53" t="str">
            <v>GL500.54600013</v>
          </cell>
          <cell r="E53" t="str">
            <v>D5384 - Outsourcing &amp; Other Services</v>
          </cell>
          <cell r="F53" t="str">
            <v>AC5490 - Other Services</v>
          </cell>
        </row>
        <row r="54">
          <cell r="D54" t="str">
            <v>GL500.54700000</v>
          </cell>
          <cell r="E54" t="str">
            <v>D5384 - Outsourcing &amp; Other Services</v>
          </cell>
          <cell r="F54" t="str">
            <v>AC5470 - Trademarks Patents &amp; Licenses</v>
          </cell>
        </row>
        <row r="55">
          <cell r="D55" t="str">
            <v>GL500.51900021</v>
          </cell>
          <cell r="E55" t="str">
            <v>D5484 - Employee Training</v>
          </cell>
          <cell r="F55" t="str">
            <v>D5484 - Employee Training</v>
          </cell>
        </row>
        <row r="56">
          <cell r="D56" t="str">
            <v>GL500.54800000</v>
          </cell>
          <cell r="E56" t="str">
            <v>D5484 - Employee Training</v>
          </cell>
          <cell r="F56" t="str">
            <v>D5484 - Employee Training</v>
          </cell>
        </row>
        <row r="57">
          <cell r="D57" t="str">
            <v>GL500.54800001</v>
          </cell>
          <cell r="E57" t="str">
            <v>D5484 - Employee Training</v>
          </cell>
          <cell r="F57" t="str">
            <v>D5484 - Employee Training</v>
          </cell>
        </row>
        <row r="58">
          <cell r="D58" t="str">
            <v>GL500.54800003</v>
          </cell>
          <cell r="E58" t="str">
            <v>D5484 - Employee Training</v>
          </cell>
          <cell r="F58" t="str">
            <v>D5484 - Employee Training</v>
          </cell>
        </row>
        <row r="59">
          <cell r="D59" t="str">
            <v>GL500.54810004</v>
          </cell>
          <cell r="E59" t="str">
            <v>D5484 - Employee Training</v>
          </cell>
          <cell r="F59" t="str">
            <v>D5484 - Employee Training</v>
          </cell>
        </row>
        <row r="60">
          <cell r="D60" t="str">
            <v>GL500.54810013</v>
          </cell>
          <cell r="E60" t="str">
            <v>D5484 - Employee Training</v>
          </cell>
          <cell r="F60" t="str">
            <v>D5484 - Employee Training</v>
          </cell>
        </row>
        <row r="61">
          <cell r="D61" t="str">
            <v>GL500.54810023</v>
          </cell>
          <cell r="E61" t="str">
            <v>D5484 - Employee Training</v>
          </cell>
          <cell r="F61" t="str">
            <v>D5484 - Employee Training</v>
          </cell>
        </row>
        <row r="62">
          <cell r="D62" t="str">
            <v>GL500.54900000</v>
          </cell>
          <cell r="E62" t="str">
            <v>D5384 - Outsourcing &amp; Other Services</v>
          </cell>
          <cell r="F62" t="str">
            <v>AC5490 - Other Services</v>
          </cell>
        </row>
        <row r="63">
          <cell r="D63" t="str">
            <v>GL500.54900010</v>
          </cell>
          <cell r="E63" t="str">
            <v>D5384 - Outsourcing &amp; Other Services</v>
          </cell>
          <cell r="F63" t="str">
            <v>AC5490 - Other Services</v>
          </cell>
        </row>
        <row r="64">
          <cell r="D64" t="str">
            <v>GL500.54900013</v>
          </cell>
          <cell r="E64" t="str">
            <v>D5420 - Travel Entertainment &amp; Meetings</v>
          </cell>
          <cell r="F64" t="str">
            <v>AC5420 - Employee Travel &amp; Related Costs</v>
          </cell>
        </row>
        <row r="65">
          <cell r="D65" t="str">
            <v>GL500.55300002</v>
          </cell>
          <cell r="E65" t="str">
            <v>D5100 - Utilities Consumables &amp; Materials</v>
          </cell>
          <cell r="F65" t="str">
            <v>AC5145 - Technology Purchases</v>
          </cell>
        </row>
        <row r="66">
          <cell r="D66" t="str">
            <v>GL500.55300004</v>
          </cell>
          <cell r="E66" t="str">
            <v>D5100 - Utilities Consumables &amp; Materials</v>
          </cell>
          <cell r="F66" t="str">
            <v>AC5145 - Technology Purchases</v>
          </cell>
        </row>
        <row r="67">
          <cell r="D67" t="str">
            <v>GL500.56200082</v>
          </cell>
          <cell r="E67" t="str">
            <v>D5600 - Other Operating Expenses</v>
          </cell>
          <cell r="F67" t="str">
            <v>AC5620 - Indirect Taxes</v>
          </cell>
        </row>
        <row r="68">
          <cell r="D68" t="str">
            <v>GL500.56300001</v>
          </cell>
          <cell r="E68" t="str">
            <v>D5420 - Travel Entertainment &amp; Meetings</v>
          </cell>
          <cell r="F68" t="str">
            <v>AC5630 - Entertaining</v>
          </cell>
        </row>
        <row r="69">
          <cell r="D69" t="str">
            <v>GL500.56700003</v>
          </cell>
          <cell r="E69" t="str">
            <v>D5600 - Other Operating Expenses</v>
          </cell>
          <cell r="F69" t="str">
            <v>AC5670 - Memberships Subscriptions &amp; Pubs</v>
          </cell>
        </row>
        <row r="70">
          <cell r="D70" t="str">
            <v>GL500.56700010</v>
          </cell>
          <cell r="E70" t="str">
            <v>D5600 - Other Operating Expenses</v>
          </cell>
          <cell r="F70" t="str">
            <v>AC5670 - Memberships Subscriptions &amp; Pubs</v>
          </cell>
        </row>
        <row r="71">
          <cell r="D71" t="str">
            <v>GL500.56800001</v>
          </cell>
          <cell r="E71" t="str">
            <v>D5420 - Travel Entertainment &amp; Meetings</v>
          </cell>
          <cell r="F71" t="str">
            <v>AC5420 - Employee Travel &amp; Related Costs</v>
          </cell>
        </row>
        <row r="72">
          <cell r="D72" t="str">
            <v>GL500.56900075</v>
          </cell>
          <cell r="E72" t="str">
            <v>D5600 - Other Operating Expenses</v>
          </cell>
          <cell r="F72" t="str">
            <v>AC5690 - Other Operating Expenses</v>
          </cell>
        </row>
        <row r="73">
          <cell r="D73" t="str">
            <v>GL500.57100003</v>
          </cell>
          <cell r="E73" t="str">
            <v>D5701 - Wages &amp; Other</v>
          </cell>
          <cell r="F73" t="str">
            <v>AC5710 - Wages Salaries &amp; Benefits</v>
          </cell>
        </row>
        <row r="74">
          <cell r="D74" t="str">
            <v>GL500.57100322</v>
          </cell>
          <cell r="E74" t="str">
            <v>D5701 - Wages &amp; Other</v>
          </cell>
          <cell r="F74" t="str">
            <v>AC5710 - Wages Salaries &amp; Benefits</v>
          </cell>
        </row>
        <row r="75">
          <cell r="D75" t="str">
            <v>GL500.57300202</v>
          </cell>
          <cell r="E75" t="str">
            <v>D5701 - Wages &amp; Other</v>
          </cell>
          <cell r="F75" t="str">
            <v>AC5710 - Wages Salaries &amp; Benefits</v>
          </cell>
        </row>
        <row r="76">
          <cell r="D76" t="str">
            <v>GL500.57300207</v>
          </cell>
          <cell r="E76" t="str">
            <v>D5701 - Wages &amp; Other</v>
          </cell>
          <cell r="F76" t="str">
            <v>AC5710 - Wages Salaries &amp; Benefits</v>
          </cell>
        </row>
        <row r="77">
          <cell r="D77" t="str">
            <v>GL500.57300212</v>
          </cell>
          <cell r="E77" t="str">
            <v>D5701 - Wages &amp; Other</v>
          </cell>
          <cell r="F77" t="str">
            <v>AC5710 - Wages Salaries &amp; Benefits</v>
          </cell>
        </row>
        <row r="78">
          <cell r="D78" t="str">
            <v>GL500.57310023</v>
          </cell>
          <cell r="E78" t="str">
            <v>D5701 - Wages &amp; Other</v>
          </cell>
          <cell r="F78" t="str">
            <v>AC5710 - Wages Salaries &amp; Benefits</v>
          </cell>
        </row>
        <row r="79">
          <cell r="D79" t="str">
            <v>GL500.57310028</v>
          </cell>
          <cell r="E79" t="str">
            <v>D5701 - Wages &amp; Other</v>
          </cell>
          <cell r="F79" t="str">
            <v>AC5710 - Wages Salaries &amp; Benefits</v>
          </cell>
        </row>
        <row r="80">
          <cell r="D80" t="str">
            <v>GL500.57800062</v>
          </cell>
          <cell r="E80" t="str">
            <v>D5701 - Wages &amp; Other</v>
          </cell>
          <cell r="F80" t="str">
            <v>AC5710 - Wages Salaries &amp; Benefits</v>
          </cell>
        </row>
        <row r="81">
          <cell r="D81" t="str">
            <v>GL500.57800062</v>
          </cell>
          <cell r="E81" t="str">
            <v>D5701 - Wages &amp; Other</v>
          </cell>
          <cell r="F81" t="str">
            <v>AC5710 - Wages Salaries &amp; Benefits</v>
          </cell>
        </row>
        <row r="82">
          <cell r="D82" t="str">
            <v>GL500.57800062</v>
          </cell>
          <cell r="E82" t="str">
            <v>D5701 - Wages &amp; Other</v>
          </cell>
          <cell r="F82" t="str">
            <v>AC5710 - Wages Salaries &amp; Benefits</v>
          </cell>
        </row>
        <row r="83">
          <cell r="D83" t="str">
            <v>GL500.57800077</v>
          </cell>
          <cell r="E83" t="str">
            <v>D5701 - Wages &amp; Other</v>
          </cell>
          <cell r="F83" t="str">
            <v>AC5710 - Wages Salaries &amp; Benefits</v>
          </cell>
        </row>
        <row r="84">
          <cell r="D84" t="str">
            <v>GL500.57800078</v>
          </cell>
          <cell r="E84" t="str">
            <v>D5701 - Wages &amp; Other</v>
          </cell>
          <cell r="F84" t="str">
            <v>AC5710 - Wages Salaries &amp; Benefits</v>
          </cell>
        </row>
        <row r="85">
          <cell r="D85" t="str">
            <v>GL500.57900000</v>
          </cell>
          <cell r="E85" t="str">
            <v>D5389 - Employee Related</v>
          </cell>
          <cell r="F85" t="str">
            <v>AC5481 - Employee Welfare</v>
          </cell>
        </row>
        <row r="86">
          <cell r="D86" t="str">
            <v>GL500.57900207</v>
          </cell>
          <cell r="E86" t="str">
            <v>D5389 - Employee Related</v>
          </cell>
          <cell r="F86" t="str">
            <v>AC5481 - Employee Welfare</v>
          </cell>
        </row>
        <row r="87">
          <cell r="D87" t="str">
            <v>GL500.57900802</v>
          </cell>
          <cell r="E87" t="str">
            <v>D5389 - Employee Related</v>
          </cell>
          <cell r="F87" t="str">
            <v>AC5480 - Recruitment &amp; In/Outbound</v>
          </cell>
        </row>
        <row r="88">
          <cell r="D88" t="str">
            <v>GL500.60800030</v>
          </cell>
          <cell r="E88" t="str">
            <v>D6500 - Total Depreciation &amp; Amortization Net</v>
          </cell>
          <cell r="F88" t="str">
            <v>AC6100 - Depr Tangible Fixed Assets</v>
          </cell>
        </row>
        <row r="89">
          <cell r="D89" t="str">
            <v>GL500.61200010</v>
          </cell>
          <cell r="E89" t="str">
            <v>D6500 - Total Depreciation &amp; Amortization Net</v>
          </cell>
          <cell r="F89" t="str">
            <v>AC6100 - Depr Tangible Fixed Assets</v>
          </cell>
        </row>
        <row r="90">
          <cell r="D90" t="str">
            <v>GL500.61200030</v>
          </cell>
          <cell r="E90" t="str">
            <v>D6500 - Total Depreciation &amp; Amortization Net</v>
          </cell>
          <cell r="F90" t="str">
            <v>AC6100 - Depr Tangible Fixed Assets</v>
          </cell>
        </row>
        <row r="91">
          <cell r="D91" t="str">
            <v>GL500.61300000</v>
          </cell>
          <cell r="E91" t="str">
            <v>D6500 - Total Depreciation &amp; Amortization Net</v>
          </cell>
          <cell r="F91" t="str">
            <v>AC6100 - Depr Tangible Fixed Assets</v>
          </cell>
        </row>
        <row r="92">
          <cell r="D92" t="str">
            <v>GL500.61500000</v>
          </cell>
          <cell r="E92" t="str">
            <v>D6500 - Total Depreciation &amp; Amortization Net</v>
          </cell>
          <cell r="F92" t="str">
            <v>AC6100 - Depr Tangible Fixed Assets</v>
          </cell>
        </row>
        <row r="93">
          <cell r="D93" t="str">
            <v>GL500.61600000</v>
          </cell>
          <cell r="E93" t="str">
            <v>D6500 - Total Depreciation &amp; Amortization Net</v>
          </cell>
          <cell r="F93" t="str">
            <v>AC6100 - Depr Tangible Fixed Assets</v>
          </cell>
        </row>
        <row r="94">
          <cell r="D94" t="str">
            <v>GL500.61650020</v>
          </cell>
          <cell r="E94" t="str">
            <v>D6500 - Total Depreciation &amp; Amortization Net</v>
          </cell>
          <cell r="F94" t="str">
            <v>AC6100 - Depr Tangible Fixed Assets</v>
          </cell>
        </row>
        <row r="95">
          <cell r="D95" t="str">
            <v>GL500.87200001</v>
          </cell>
          <cell r="E95" t="str">
            <v>D7000 - Internal Recharge</v>
          </cell>
          <cell r="F95" t="str">
            <v>AC7100 - Logistics PAD Reclass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0025A-E45D-41CC-840F-53F4FB4FD917}">
  <dimension ref="B1:M67"/>
  <sheetViews>
    <sheetView showGridLines="0" tabSelected="1" zoomScale="86" zoomScaleNormal="86" workbookViewId="0">
      <selection activeCell="F37" sqref="F37:F56"/>
    </sheetView>
  </sheetViews>
  <sheetFormatPr defaultColWidth="8.76171875" defaultRowHeight="15" x14ac:dyDescent="0.2"/>
  <cols>
    <col min="1" max="1" width="6.203125" style="145" customWidth="1"/>
    <col min="2" max="2" width="16.31640625" style="145" customWidth="1"/>
    <col min="3" max="3" width="22.51953125" style="145" customWidth="1"/>
    <col min="4" max="4" width="21.3046875" style="145" customWidth="1"/>
    <col min="5" max="5" width="7.4140625" style="145" customWidth="1"/>
    <col min="6" max="6" width="25.08203125" style="145" customWidth="1"/>
    <col min="7" max="7" width="8.62890625" style="145" customWidth="1"/>
    <col min="8" max="8" width="14.83203125" style="145" bestFit="1" customWidth="1"/>
    <col min="9" max="9" width="14.5625" style="184" customWidth="1"/>
    <col min="10" max="10" width="11.59375" style="185" bestFit="1" customWidth="1"/>
    <col min="11" max="11" width="21.98046875" style="186" bestFit="1" customWidth="1"/>
    <col min="12" max="12" width="7.01171875" style="145" customWidth="1"/>
    <col min="13" max="13" width="7.28125" style="145" bestFit="1" customWidth="1"/>
    <col min="14" max="16384" width="8.76171875" style="145"/>
  </cols>
  <sheetData>
    <row r="1" spans="2:13" s="131" customFormat="1" ht="19.5" x14ac:dyDescent="0.35">
      <c r="G1" s="132"/>
      <c r="H1" s="133"/>
      <c r="I1" s="133"/>
      <c r="J1" s="134"/>
    </row>
    <row r="2" spans="2:13" s="131" customFormat="1" ht="72.599999999999994" customHeight="1" thickBot="1" x14ac:dyDescent="0.55000000000000004">
      <c r="C2" s="268" t="s">
        <v>293</v>
      </c>
      <c r="D2" s="268"/>
      <c r="E2" s="135"/>
      <c r="F2" s="136" t="s">
        <v>294</v>
      </c>
      <c r="G2" s="137"/>
      <c r="H2" s="268" t="s">
        <v>295</v>
      </c>
      <c r="I2" s="268"/>
      <c r="J2" s="138"/>
      <c r="K2" s="135" t="s">
        <v>296</v>
      </c>
    </row>
    <row r="3" spans="2:13" s="131" customFormat="1" ht="28.5" thickBot="1" x14ac:dyDescent="0.4">
      <c r="C3" s="269">
        <f>J56</f>
        <v>11150.169999999998</v>
      </c>
      <c r="D3" s="270"/>
      <c r="E3" s="139"/>
      <c r="F3" s="140">
        <f>'UP000075'!R21*1000</f>
        <v>104890.75000000001</v>
      </c>
      <c r="G3" s="137"/>
      <c r="H3" s="269">
        <f>H56</f>
        <v>34456.83</v>
      </c>
      <c r="I3" s="270"/>
      <c r="J3" s="138"/>
      <c r="K3" s="141">
        <f ca="1">'UP000075'!R24</f>
        <v>2</v>
      </c>
    </row>
    <row r="4" spans="2:13" s="131" customFormat="1" ht="19.5" x14ac:dyDescent="0.35">
      <c r="H4" s="142"/>
      <c r="I4" s="132"/>
      <c r="J4" s="133"/>
      <c r="K4" s="134"/>
    </row>
    <row r="5" spans="2:13" ht="15.75" thickBot="1" x14ac:dyDescent="0.25">
      <c r="B5" s="143" t="s">
        <v>297</v>
      </c>
      <c r="C5" s="144">
        <f ca="1">TODAY()</f>
        <v>45793</v>
      </c>
      <c r="D5" s="144"/>
      <c r="I5" s="146"/>
      <c r="J5" s="147"/>
      <c r="K5" s="148"/>
    </row>
    <row r="6" spans="2:13" x14ac:dyDescent="0.2">
      <c r="B6" s="149"/>
      <c r="C6" s="150"/>
      <c r="D6" s="150"/>
      <c r="E6" s="151"/>
      <c r="F6" s="151"/>
      <c r="G6" s="151"/>
      <c r="H6" s="151"/>
      <c r="I6" s="152"/>
      <c r="J6" s="153"/>
      <c r="K6" s="154"/>
      <c r="L6" s="155"/>
    </row>
    <row r="7" spans="2:13" x14ac:dyDescent="0.2">
      <c r="B7" s="156"/>
      <c r="C7" s="157"/>
      <c r="D7" s="157"/>
      <c r="E7" s="157"/>
      <c r="F7" s="158" t="s">
        <v>298</v>
      </c>
      <c r="G7" s="157"/>
      <c r="H7" s="157"/>
      <c r="I7" s="271" t="s">
        <v>299</v>
      </c>
      <c r="J7" s="271"/>
      <c r="K7" s="271"/>
      <c r="L7" s="159"/>
      <c r="M7" s="148"/>
    </row>
    <row r="8" spans="2:13" x14ac:dyDescent="0.2">
      <c r="B8" s="160"/>
      <c r="I8" s="161"/>
      <c r="J8" s="162"/>
      <c r="K8" s="163"/>
      <c r="L8" s="164"/>
    </row>
    <row r="9" spans="2:13" x14ac:dyDescent="0.2">
      <c r="B9" s="165" t="s">
        <v>300</v>
      </c>
      <c r="C9" s="166" t="s">
        <v>98</v>
      </c>
      <c r="I9" s="145"/>
      <c r="J9" s="162"/>
      <c r="K9" s="163"/>
      <c r="L9" s="164"/>
    </row>
    <row r="10" spans="2:13" x14ac:dyDescent="0.2">
      <c r="B10" s="156"/>
      <c r="I10" s="161"/>
      <c r="J10" s="162"/>
      <c r="K10" s="163"/>
      <c r="L10" s="164"/>
    </row>
    <row r="11" spans="2:13" x14ac:dyDescent="0.2">
      <c r="B11" s="167" t="s">
        <v>301</v>
      </c>
      <c r="C11" s="168" t="s">
        <v>13</v>
      </c>
      <c r="I11" s="161"/>
      <c r="J11" s="162"/>
      <c r="K11" s="163"/>
      <c r="L11" s="164"/>
    </row>
    <row r="12" spans="2:13" ht="23.25" x14ac:dyDescent="0.3">
      <c r="B12" s="156"/>
      <c r="G12" s="169"/>
      <c r="I12" s="170" t="s">
        <v>48</v>
      </c>
      <c r="J12" s="171">
        <f>'UP000075'!BV21</f>
        <v>850.27083337652039</v>
      </c>
      <c r="K12" s="162"/>
      <c r="L12" s="172"/>
    </row>
    <row r="13" spans="2:13" ht="23.25" x14ac:dyDescent="0.3">
      <c r="B13" s="167" t="s">
        <v>302</v>
      </c>
      <c r="C13" s="173">
        <v>2024</v>
      </c>
      <c r="G13" s="174"/>
      <c r="I13" s="175" t="s">
        <v>0</v>
      </c>
      <c r="J13" s="171">
        <f>'UP000075'!CJ21</f>
        <v>765.44764865602099</v>
      </c>
      <c r="K13" s="163"/>
      <c r="L13" s="164"/>
    </row>
    <row r="14" spans="2:13" ht="23.25" x14ac:dyDescent="0.3">
      <c r="B14" s="156"/>
      <c r="I14" s="175" t="s">
        <v>8</v>
      </c>
      <c r="J14" s="171">
        <f>'UP000075'!CX21</f>
        <v>619.22472999999991</v>
      </c>
      <c r="K14" s="163"/>
      <c r="L14" s="164"/>
    </row>
    <row r="15" spans="2:13" ht="23.25" x14ac:dyDescent="0.3">
      <c r="B15" s="160"/>
      <c r="C15" s="171"/>
      <c r="I15" s="145"/>
      <c r="J15" s="145"/>
      <c r="K15" s="163"/>
      <c r="L15" s="164"/>
    </row>
    <row r="16" spans="2:13" x14ac:dyDescent="0.2">
      <c r="B16" s="160"/>
      <c r="I16" s="161"/>
      <c r="J16" s="162"/>
      <c r="K16" s="163"/>
      <c r="L16" s="164"/>
    </row>
    <row r="17" spans="2:12" x14ac:dyDescent="0.2">
      <c r="B17" s="160"/>
      <c r="I17" s="161"/>
      <c r="J17" s="162"/>
      <c r="K17" s="163"/>
      <c r="L17" s="164"/>
    </row>
    <row r="18" spans="2:12" ht="23.25" x14ac:dyDescent="0.3">
      <c r="B18" s="176"/>
      <c r="I18" s="161"/>
      <c r="J18" s="162"/>
      <c r="K18" s="163"/>
      <c r="L18" s="164"/>
    </row>
    <row r="19" spans="2:12" ht="27.75" x14ac:dyDescent="0.3">
      <c r="B19" s="176"/>
      <c r="I19" s="177"/>
      <c r="J19" s="162"/>
      <c r="K19" s="163"/>
      <c r="L19" s="164"/>
    </row>
    <row r="20" spans="2:12" ht="15.75" thickBot="1" x14ac:dyDescent="0.25">
      <c r="B20" s="178"/>
      <c r="C20" s="179"/>
      <c r="D20" s="179"/>
      <c r="E20" s="179"/>
      <c r="F20" s="179"/>
      <c r="G20" s="179"/>
      <c r="H20" s="179"/>
      <c r="I20" s="180"/>
      <c r="J20" s="181"/>
      <c r="K20" s="182"/>
      <c r="L20" s="183"/>
    </row>
    <row r="21" spans="2:12" ht="15.75" thickBot="1" x14ac:dyDescent="0.25"/>
    <row r="22" spans="2:12" x14ac:dyDescent="0.2">
      <c r="B22" s="187"/>
      <c r="C22" s="188" t="s">
        <v>303</v>
      </c>
      <c r="D22" s="189"/>
      <c r="E22" s="151"/>
      <c r="F22" s="151"/>
      <c r="G22" s="272" t="s">
        <v>304</v>
      </c>
      <c r="H22" s="272"/>
      <c r="I22" s="272"/>
      <c r="J22" s="272"/>
      <c r="K22" s="151"/>
      <c r="L22" s="155"/>
    </row>
    <row r="23" spans="2:12" x14ac:dyDescent="0.2">
      <c r="B23" s="160"/>
      <c r="F23" s="190"/>
      <c r="G23" s="190"/>
      <c r="H23" s="190"/>
      <c r="I23" s="191"/>
      <c r="J23" s="190"/>
      <c r="K23" s="190"/>
      <c r="L23" s="164"/>
    </row>
    <row r="24" spans="2:12" x14ac:dyDescent="0.2">
      <c r="B24" s="160"/>
      <c r="F24" s="190"/>
      <c r="G24" s="192"/>
      <c r="H24" s="190"/>
      <c r="I24" s="193"/>
      <c r="J24" s="190"/>
      <c r="K24" s="190"/>
      <c r="L24" s="164"/>
    </row>
    <row r="25" spans="2:12" ht="23.25" x14ac:dyDescent="0.3">
      <c r="B25" s="194" t="s">
        <v>28</v>
      </c>
      <c r="C25" s="195" t="s">
        <v>104</v>
      </c>
      <c r="D25" s="195" t="s">
        <v>305</v>
      </c>
      <c r="F25" s="190"/>
      <c r="G25" s="196"/>
      <c r="H25" s="190"/>
      <c r="I25" s="193"/>
      <c r="J25" s="190"/>
      <c r="K25" s="190"/>
      <c r="L25" s="164"/>
    </row>
    <row r="26" spans="2:12" ht="23.25" x14ac:dyDescent="0.3">
      <c r="B26" s="176">
        <f>+C26+D26</f>
        <v>525.74860999999999</v>
      </c>
      <c r="C26" s="171">
        <f>'UP000075'!DL8</f>
        <v>494.97226000000001</v>
      </c>
      <c r="D26" s="171">
        <f>'UP000075'!DL20</f>
        <v>30.776350000000001</v>
      </c>
      <c r="F26" s="190"/>
      <c r="G26" s="190"/>
      <c r="H26" s="190"/>
      <c r="I26" s="190"/>
      <c r="J26" s="190"/>
      <c r="K26" s="190"/>
      <c r="L26" s="164"/>
    </row>
    <row r="27" spans="2:12" ht="23.25" x14ac:dyDescent="0.3">
      <c r="B27" s="176">
        <f>+C27+D27</f>
        <v>65.887999999999991</v>
      </c>
      <c r="C27" s="171">
        <f>'UP000075'!BJ8</f>
        <v>63.787999999999997</v>
      </c>
      <c r="D27" s="171">
        <f>'UP000075'!BJ20</f>
        <v>2.1</v>
      </c>
      <c r="F27" s="190"/>
      <c r="G27" s="190"/>
      <c r="H27" s="190"/>
      <c r="I27" s="190"/>
      <c r="J27" s="190"/>
      <c r="K27" s="190"/>
      <c r="L27" s="164"/>
    </row>
    <row r="28" spans="2:12" ht="23.25" x14ac:dyDescent="0.3">
      <c r="B28" s="176">
        <f t="shared" ref="B28:B29" si="0">+C28+D28</f>
        <v>65.88763999999999</v>
      </c>
      <c r="C28" s="171">
        <f>'UP000075'!AV8</f>
        <v>63.787639999999996</v>
      </c>
      <c r="D28" s="171">
        <f>'UP000075'!AV20</f>
        <v>2.1</v>
      </c>
      <c r="F28" s="190"/>
      <c r="G28" s="190"/>
      <c r="H28" s="190"/>
      <c r="I28" s="190"/>
      <c r="J28" s="190"/>
      <c r="K28" s="190"/>
      <c r="L28" s="164"/>
    </row>
    <row r="29" spans="2:12" ht="23.25" x14ac:dyDescent="0.3">
      <c r="B29" s="176">
        <f t="shared" si="0"/>
        <v>64.203410000000005</v>
      </c>
      <c r="C29" s="171">
        <f>'UP000075'!AH8</f>
        <v>62.103410000000004</v>
      </c>
      <c r="D29" s="171">
        <f>'UP000075'!AH20</f>
        <v>2.1</v>
      </c>
      <c r="F29" s="190"/>
      <c r="G29" s="190"/>
      <c r="H29" s="190"/>
      <c r="I29" s="190"/>
      <c r="J29" s="190"/>
      <c r="K29" s="190"/>
      <c r="L29" s="164"/>
    </row>
    <row r="30" spans="2:12" x14ac:dyDescent="0.2">
      <c r="B30" s="160"/>
      <c r="I30" s="145"/>
      <c r="J30" s="145"/>
      <c r="K30" s="145"/>
      <c r="L30" s="164"/>
    </row>
    <row r="31" spans="2:12" x14ac:dyDescent="0.2">
      <c r="B31" s="160"/>
      <c r="I31" s="145"/>
      <c r="J31" s="197"/>
      <c r="K31" s="145"/>
      <c r="L31" s="164"/>
    </row>
    <row r="32" spans="2:12" ht="15.75" thickBot="1" x14ac:dyDescent="0.25">
      <c r="B32" s="178"/>
      <c r="C32" s="198"/>
      <c r="D32" s="198"/>
      <c r="E32" s="198"/>
      <c r="F32" s="199"/>
      <c r="G32" s="199"/>
      <c r="H32" s="199"/>
      <c r="I32" s="179"/>
      <c r="J32" s="200"/>
      <c r="K32" s="182"/>
      <c r="L32" s="183"/>
    </row>
    <row r="33" spans="2:12" x14ac:dyDescent="0.2">
      <c r="H33" s="201"/>
    </row>
    <row r="34" spans="2:12" ht="62.1" customHeight="1" x14ac:dyDescent="0.2">
      <c r="C34" s="266" t="s">
        <v>306</v>
      </c>
      <c r="D34" s="267"/>
      <c r="E34" s="202"/>
      <c r="F34" s="203" t="s">
        <v>307</v>
      </c>
      <c r="G34" s="203"/>
      <c r="H34" s="203" t="s">
        <v>308</v>
      </c>
      <c r="I34" s="145"/>
      <c r="J34" s="204" t="s">
        <v>309</v>
      </c>
      <c r="K34" s="205" t="s">
        <v>310</v>
      </c>
    </row>
    <row r="35" spans="2:12" x14ac:dyDescent="0.2">
      <c r="B35" s="206"/>
      <c r="C35" s="206"/>
      <c r="D35" s="206"/>
      <c r="E35" s="207"/>
      <c r="F35" s="184"/>
      <c r="G35" s="184"/>
      <c r="H35" s="184"/>
      <c r="I35" s="145"/>
      <c r="J35" s="208"/>
    </row>
    <row r="36" spans="2:12" ht="17.25" x14ac:dyDescent="0.2">
      <c r="B36" s="209"/>
      <c r="C36" s="209"/>
      <c r="D36" s="210"/>
      <c r="E36" s="211"/>
      <c r="F36" s="212"/>
      <c r="G36" s="213"/>
      <c r="H36" s="212"/>
      <c r="I36" s="145"/>
      <c r="J36" s="208"/>
      <c r="K36" s="214"/>
    </row>
    <row r="37" spans="2:12" ht="17.25" x14ac:dyDescent="0.2">
      <c r="B37" s="209"/>
      <c r="C37" s="124" t="s">
        <v>26</v>
      </c>
      <c r="D37" s="215"/>
      <c r="E37" s="211"/>
      <c r="F37" s="216">
        <f>IFERROR(1000*INDEX('UP000075'!$DN$8:$DZ$21, MATCH(Dashboard!$C37, 'UP000075'!$A$8:$A$21,0),MATCH(Dashboard!$C$11,'UP000075'!$DN$5:$DZ$5,0)), 0)</f>
        <v>45607</v>
      </c>
      <c r="G37" s="216"/>
      <c r="H37" s="216">
        <f>IFERROR(1000*INDEX('UP000075'!$F$8:$R$21, MATCH(Dashboard!$C37, 'UP000075'!$A$8:$A$21,0),MATCH(Dashboard!$C$11,'UP000075'!$F$5:$R$5,0)), 0)</f>
        <v>26741.5</v>
      </c>
      <c r="I37" s="217"/>
      <c r="J37" s="218">
        <f>F37-H37</f>
        <v>18865.5</v>
      </c>
      <c r="K37" s="219">
        <f>IF(F37=0,0,H37/F37)</f>
        <v>0.5863463941938738</v>
      </c>
      <c r="L37" s="157"/>
    </row>
    <row r="38" spans="2:12" ht="17.25" x14ac:dyDescent="0.2">
      <c r="B38" s="87"/>
      <c r="C38" s="125" t="s">
        <v>241</v>
      </c>
      <c r="D38" s="220"/>
      <c r="E38" s="221"/>
      <c r="F38" s="216">
        <f>IFERROR(1000*INDEX('UP000075'!$DN$8:$DZ$21, MATCH(Dashboard!$C38, 'UP000075'!$A$8:$A$21,0),MATCH(Dashboard!$C$11,'UP000075'!$DN$5:$DZ$5,0)), 0)</f>
        <v>0</v>
      </c>
      <c r="G38" s="216"/>
      <c r="H38" s="216">
        <f>IFERROR(1000*INDEX('UP000075'!$F$8:$R$21, MATCH(Dashboard!$C38, 'UP000075'!$A$8:$A$21,0),MATCH(Dashboard!$C$11,'UP000075'!$F$5:$R$5,0)), 0)</f>
        <v>0</v>
      </c>
      <c r="I38" s="222"/>
      <c r="J38" s="218">
        <f t="shared" ref="J38:J53" si="1">F38-H38</f>
        <v>0</v>
      </c>
      <c r="K38" s="219">
        <f t="shared" ref="K38:K56" si="2">IF(F38=0,0,H38/F38)</f>
        <v>0</v>
      </c>
      <c r="L38" s="157"/>
    </row>
    <row r="39" spans="2:12" ht="17.25" x14ac:dyDescent="0.2">
      <c r="B39" s="87"/>
      <c r="C39" s="125" t="s">
        <v>29</v>
      </c>
      <c r="D39" s="220"/>
      <c r="E39" s="221"/>
      <c r="F39" s="216">
        <f>IFERROR(1000*INDEX('UP000075'!$DN$8:$DZ$21, MATCH(Dashboard!$C39, 'UP000075'!$A$8:$A$21,0),MATCH(Dashboard!$C$11,'UP000075'!$DN$5:$DZ$5,0)), 0)</f>
        <v>0</v>
      </c>
      <c r="G39" s="216"/>
      <c r="H39" s="216">
        <f>IFERROR(1000*INDEX('UP000075'!$F$8:$R$21, MATCH(Dashboard!$C39, 'UP000075'!$A$8:$A$21,0),MATCH(Dashboard!$C$11,'UP000075'!$F$5:$R$5,0)), 0)</f>
        <v>0</v>
      </c>
      <c r="I39" s="222"/>
      <c r="J39" s="218">
        <f t="shared" si="1"/>
        <v>0</v>
      </c>
      <c r="K39" s="219">
        <f t="shared" si="2"/>
        <v>0</v>
      </c>
      <c r="L39" s="157"/>
    </row>
    <row r="40" spans="2:12" ht="17.25" x14ac:dyDescent="0.2">
      <c r="B40" s="87"/>
      <c r="C40" s="125" t="s">
        <v>30</v>
      </c>
      <c r="D40" s="220"/>
      <c r="E40" s="221"/>
      <c r="F40" s="216">
        <f>IFERROR(1000*INDEX('UP000075'!$DN$8:$DZ$21, MATCH(Dashboard!$C40, 'UP000075'!$A$8:$A$21,0),MATCH(Dashboard!$C$11,'UP000075'!$DN$5:$DZ$5,0)), 0)</f>
        <v>0</v>
      </c>
      <c r="G40" s="216"/>
      <c r="H40" s="216">
        <f>IFERROR(1000*INDEX('UP000075'!$F$8:$R$21, MATCH(Dashboard!$C40, 'UP000075'!$A$8:$A$21,0),MATCH(Dashboard!$C$11,'UP000075'!$F$5:$R$5,0)), 0)</f>
        <v>0</v>
      </c>
      <c r="I40" s="222"/>
      <c r="J40" s="218">
        <f t="shared" si="1"/>
        <v>0</v>
      </c>
      <c r="K40" s="219">
        <f t="shared" si="2"/>
        <v>0</v>
      </c>
      <c r="L40" s="157"/>
    </row>
    <row r="41" spans="2:12" ht="17.25" x14ac:dyDescent="0.2">
      <c r="B41" s="223"/>
      <c r="C41" s="126" t="s">
        <v>31</v>
      </c>
      <c r="D41" s="220"/>
      <c r="E41" s="221"/>
      <c r="F41" s="216">
        <f>IFERROR(1000*INDEX('UP000075'!$DN$8:$DZ$21, MATCH(Dashboard!$C41, 'UP000075'!$A$8:$A$21,0),MATCH(Dashboard!$C$11,'UP000075'!$DN$5:$DZ$5,0)), 0)</f>
        <v>0</v>
      </c>
      <c r="G41" s="216"/>
      <c r="H41" s="216">
        <f>IFERROR(1000*INDEX('UP000075'!$F$8:$R$21, MATCH(Dashboard!$C41, 'UP000075'!$A$8:$A$21,0),MATCH(Dashboard!$C$11,'UP000075'!$F$5:$R$5,0)), 0)</f>
        <v>0</v>
      </c>
      <c r="I41" s="222"/>
      <c r="J41" s="218">
        <f t="shared" si="1"/>
        <v>0</v>
      </c>
      <c r="K41" s="219">
        <f t="shared" si="2"/>
        <v>0</v>
      </c>
      <c r="L41" s="157"/>
    </row>
    <row r="42" spans="2:12" ht="17.25" x14ac:dyDescent="0.2">
      <c r="B42" s="87"/>
      <c r="C42" s="125" t="s">
        <v>32</v>
      </c>
      <c r="D42" s="220"/>
      <c r="E42" s="221"/>
      <c r="F42" s="216">
        <f>IFERROR(1000*INDEX('UP000075'!$DN$8:$DZ$21, MATCH(Dashboard!$C42, 'UP000075'!$A$8:$A$21,0),MATCH(Dashboard!$C$11,'UP000075'!$DN$5:$DZ$5,0)), 0)</f>
        <v>0</v>
      </c>
      <c r="G42" s="216"/>
      <c r="H42" s="216">
        <f>IFERROR(1000*INDEX('UP000075'!$F$8:$R$21, MATCH(Dashboard!$C42, 'UP000075'!$A$8:$A$21,0),MATCH(Dashboard!$C$11,'UP000075'!$F$5:$R$5,0)), 0)</f>
        <v>0</v>
      </c>
      <c r="I42" s="222"/>
      <c r="J42" s="218">
        <f t="shared" si="1"/>
        <v>0</v>
      </c>
      <c r="K42" s="219">
        <f t="shared" si="2"/>
        <v>0</v>
      </c>
      <c r="L42" s="157"/>
    </row>
    <row r="43" spans="2:12" ht="17.25" x14ac:dyDescent="0.2">
      <c r="B43" s="87"/>
      <c r="C43" s="125" t="s">
        <v>33</v>
      </c>
      <c r="D43" s="220"/>
      <c r="E43" s="221"/>
      <c r="F43" s="216">
        <f>IFERROR(1000*INDEX('UP000075'!$DN$8:$DZ$21, MATCH(Dashboard!$C43, 'UP000075'!$A$8:$A$21,0),MATCH(Dashboard!$C$11,'UP000075'!$DN$5:$DZ$5,0)), 0)</f>
        <v>0</v>
      </c>
      <c r="G43" s="216"/>
      <c r="H43" s="216">
        <f>IFERROR(1000*INDEX('UP000075'!$F$8:$R$21, MATCH(Dashboard!$C43, 'UP000075'!$A$8:$A$21,0),MATCH(Dashboard!$C$11,'UP000075'!$F$5:$R$5,0)), 0)</f>
        <v>0</v>
      </c>
      <c r="I43" s="222"/>
      <c r="J43" s="218">
        <f t="shared" si="1"/>
        <v>0</v>
      </c>
      <c r="K43" s="219">
        <f t="shared" si="2"/>
        <v>0</v>
      </c>
      <c r="L43" s="157"/>
    </row>
    <row r="44" spans="2:12" ht="17.25" x14ac:dyDescent="0.2">
      <c r="B44" s="223"/>
      <c r="C44" s="126" t="s">
        <v>137</v>
      </c>
      <c r="D44" s="220"/>
      <c r="E44" s="221"/>
      <c r="F44" s="216">
        <f>IFERROR(1000*INDEX('UP000075'!$DN$8:$DZ$21, MATCH(Dashboard!$C44, 'UP000075'!$A$8:$A$21,0),MATCH(Dashboard!$C$11,'UP000075'!$DN$5:$DZ$5,0)), 0)</f>
        <v>0</v>
      </c>
      <c r="G44" s="216"/>
      <c r="H44" s="216">
        <f>IFERROR(1000*INDEX('UP000075'!$F$8:$R$21, MATCH(Dashboard!$C44, 'UP000075'!$A$8:$A$21,0),MATCH(Dashboard!$C$11,'UP000075'!$F$5:$R$5,0)), 0)</f>
        <v>0</v>
      </c>
      <c r="I44" s="222"/>
      <c r="J44" s="218">
        <f t="shared" si="1"/>
        <v>0</v>
      </c>
      <c r="K44" s="219">
        <f t="shared" si="2"/>
        <v>0</v>
      </c>
      <c r="L44" s="157"/>
    </row>
    <row r="45" spans="2:12" ht="17.25" x14ac:dyDescent="0.2">
      <c r="B45" s="223"/>
      <c r="C45" s="126" t="s">
        <v>311</v>
      </c>
      <c r="D45" s="220"/>
      <c r="E45" s="221"/>
      <c r="F45" s="216">
        <f>IFERROR(1000*INDEX('UP000075'!$DN$8:$DZ$21, MATCH(Dashboard!$C45, 'UP000075'!$A$8:$A$21,0),MATCH(Dashboard!$C$11,'UP000075'!$DN$5:$DZ$5,0)), 0)</f>
        <v>0</v>
      </c>
      <c r="G45" s="216"/>
      <c r="H45" s="216">
        <f>IFERROR(1000*INDEX('UP000075'!$F$8:$R$21, MATCH(Dashboard!$C45, 'UP000075'!$A$8:$A$21,0),MATCH(Dashboard!$C$11,'UP000075'!$F$5:$R$5,0)), 0)</f>
        <v>0</v>
      </c>
      <c r="I45" s="222"/>
      <c r="J45" s="218">
        <f t="shared" si="1"/>
        <v>0</v>
      </c>
      <c r="K45" s="219">
        <f t="shared" si="2"/>
        <v>0</v>
      </c>
      <c r="L45" s="157"/>
    </row>
    <row r="46" spans="2:12" ht="17.25" x14ac:dyDescent="0.2">
      <c r="B46" s="87"/>
      <c r="C46" s="125" t="s">
        <v>99</v>
      </c>
      <c r="D46" s="220"/>
      <c r="E46" s="221"/>
      <c r="F46" s="216">
        <f>IFERROR(1000*INDEX('UP000075'!$DN$8:$DZ$21, MATCH(Dashboard!$C46, 'UP000075'!$A$8:$A$21,0),MATCH(Dashboard!$C$11,'UP000075'!$DN$5:$DZ$5,0)), 0)</f>
        <v>0</v>
      </c>
      <c r="G46" s="216"/>
      <c r="H46" s="216">
        <f>IFERROR(1000*INDEX('UP000075'!$F$8:$R$21, MATCH(Dashboard!$C46, 'UP000075'!$A$8:$A$21,0),MATCH(Dashboard!$C$11,'UP000075'!$F$5:$R$5,0)), 0)</f>
        <v>0</v>
      </c>
      <c r="I46" s="222"/>
      <c r="J46" s="218">
        <f t="shared" si="1"/>
        <v>0</v>
      </c>
      <c r="K46" s="219">
        <f t="shared" si="2"/>
        <v>0</v>
      </c>
      <c r="L46" s="157"/>
    </row>
    <row r="47" spans="2:12" ht="17.25" x14ac:dyDescent="0.2">
      <c r="B47" s="223"/>
      <c r="C47" s="126" t="s">
        <v>250</v>
      </c>
      <c r="D47" s="220"/>
      <c r="E47" s="221"/>
      <c r="F47" s="216">
        <f>IFERROR(1000*INDEX('UP000075'!$DN$8:$DZ$21, MATCH(Dashboard!$C47, 'UP000075'!$A$8:$A$21,0),MATCH(Dashboard!$C$11,'UP000075'!$DN$5:$DZ$5,0)), 0)</f>
        <v>0</v>
      </c>
      <c r="G47" s="216"/>
      <c r="H47" s="216">
        <f>IFERROR(1000*INDEX('UP000075'!$F$8:$R$21, MATCH(Dashboard!$C47, 'UP000075'!$A$8:$A$21,0),MATCH(Dashboard!$C$11,'UP000075'!$F$5:$R$5,0)), 0)</f>
        <v>0</v>
      </c>
      <c r="I47" s="222"/>
      <c r="J47" s="218">
        <f t="shared" si="1"/>
        <v>0</v>
      </c>
      <c r="K47" s="219">
        <f t="shared" si="2"/>
        <v>0</v>
      </c>
      <c r="L47" s="157"/>
    </row>
    <row r="48" spans="2:12" ht="17.25" x14ac:dyDescent="0.2">
      <c r="B48" s="223"/>
      <c r="C48" s="126" t="s">
        <v>34</v>
      </c>
      <c r="D48" s="220"/>
      <c r="E48" s="221"/>
      <c r="F48" s="216">
        <f>IFERROR(1000*INDEX('UP000075'!$DN$8:$DZ$21, MATCH(Dashboard!$C48, 'UP000075'!$A$8:$A$21,0),MATCH(Dashboard!$C$11,'UP000075'!$DN$5:$DZ$5,0)), 0)</f>
        <v>0</v>
      </c>
      <c r="G48" s="216"/>
      <c r="H48" s="216">
        <f>IFERROR(1000*INDEX('UP000075'!$F$8:$R$21, MATCH(Dashboard!$C48, 'UP000075'!$A$8:$A$21,0),MATCH(Dashboard!$C$11,'UP000075'!$F$5:$R$5,0)), 0)</f>
        <v>0</v>
      </c>
      <c r="I48" s="222"/>
      <c r="J48" s="218">
        <f t="shared" si="1"/>
        <v>0</v>
      </c>
      <c r="K48" s="219">
        <f t="shared" si="2"/>
        <v>0</v>
      </c>
      <c r="L48" s="157"/>
    </row>
    <row r="49" spans="2:12" ht="17.25" x14ac:dyDescent="0.2">
      <c r="B49" s="223"/>
      <c r="C49" s="126" t="s">
        <v>312</v>
      </c>
      <c r="D49" s="220"/>
      <c r="E49" s="221"/>
      <c r="F49" s="216">
        <f>IFERROR(1000*INDEX('UP000075'!$DN$8:$DZ$21, MATCH(Dashboard!$C49, 'UP000075'!$A$8:$A$21,0),MATCH(Dashboard!$C$11,'UP000075'!$DN$5:$DZ$5,0)), 0)</f>
        <v>0</v>
      </c>
      <c r="G49" s="216"/>
      <c r="H49" s="216">
        <f>IFERROR(1000*INDEX('UP000075'!$F$8:$R$21, MATCH(Dashboard!$C49, 'UP000075'!$A$8:$A$21,0),MATCH(Dashboard!$C$11,'UP000075'!$F$5:$R$5,0)), 0)</f>
        <v>0</v>
      </c>
      <c r="I49" s="222"/>
      <c r="J49" s="218">
        <f t="shared" si="1"/>
        <v>0</v>
      </c>
      <c r="K49" s="219">
        <f t="shared" si="2"/>
        <v>0</v>
      </c>
      <c r="L49" s="157"/>
    </row>
    <row r="50" spans="2:12" ht="17.25" x14ac:dyDescent="0.2">
      <c r="B50" s="223"/>
      <c r="C50" s="126" t="s">
        <v>258</v>
      </c>
      <c r="D50" s="220"/>
      <c r="E50" s="221"/>
      <c r="F50" s="216">
        <f>IFERROR(1000*INDEX('UP000075'!$DN$8:$DZ$21, MATCH(Dashboard!$C50, 'UP000075'!$A$8:$A$21,0),MATCH(Dashboard!$C$11,'UP000075'!$DN$5:$DZ$5,0)), 0)</f>
        <v>0</v>
      </c>
      <c r="G50" s="216"/>
      <c r="H50" s="216">
        <f>IFERROR(1000*INDEX('UP000075'!$F$8:$R$21, MATCH(Dashboard!$C50, 'UP000075'!$A$8:$A$21,0),MATCH(Dashboard!$C$11,'UP000075'!$F$5:$R$5,0)), 0)</f>
        <v>0</v>
      </c>
      <c r="I50" s="222"/>
      <c r="J50" s="218">
        <f t="shared" si="1"/>
        <v>0</v>
      </c>
      <c r="K50" s="219">
        <f t="shared" si="2"/>
        <v>0</v>
      </c>
      <c r="L50" s="157"/>
    </row>
    <row r="51" spans="2:12" ht="17.25" x14ac:dyDescent="0.2">
      <c r="B51" s="223"/>
      <c r="C51" s="126" t="s">
        <v>35</v>
      </c>
      <c r="D51" s="220"/>
      <c r="E51" s="221"/>
      <c r="F51" s="216">
        <f>IFERROR(1000*INDEX('UP000075'!$DN$8:$DZ$21, MATCH(Dashboard!$C51, 'UP000075'!$A$8:$A$21,0),MATCH(Dashboard!$C$11,'UP000075'!$DN$5:$DZ$5,0)), 0)</f>
        <v>0</v>
      </c>
      <c r="G51" s="216"/>
      <c r="H51" s="216">
        <f>IFERROR(1000*INDEX('UP000075'!$F$8:$R$21, MATCH(Dashboard!$C51, 'UP000075'!$A$8:$A$21,0),MATCH(Dashboard!$C$11,'UP000075'!$F$5:$R$5,0)), 0)</f>
        <v>0</v>
      </c>
      <c r="I51" s="222"/>
      <c r="J51" s="218">
        <f t="shared" si="1"/>
        <v>0</v>
      </c>
      <c r="K51" s="219">
        <f t="shared" si="2"/>
        <v>0</v>
      </c>
      <c r="L51" s="157"/>
    </row>
    <row r="52" spans="2:12" ht="17.25" x14ac:dyDescent="0.2">
      <c r="B52" s="223"/>
      <c r="C52" s="126" t="s">
        <v>36</v>
      </c>
      <c r="D52" s="220"/>
      <c r="E52" s="221"/>
      <c r="F52" s="216">
        <f>IFERROR(1000*INDEX('UP000075'!$DN$8:$DZ$21, MATCH(Dashboard!$C52, 'UP000075'!$A$8:$A$21,0),MATCH(Dashboard!$C$11,'UP000075'!$DN$5:$DZ$5,0)), 0)</f>
        <v>0</v>
      </c>
      <c r="G52" s="216"/>
      <c r="H52" s="216">
        <f>IFERROR(1000*INDEX('UP000075'!$F$8:$R$21, MATCH(Dashboard!$C52, 'UP000075'!$A$8:$A$21,0),MATCH(Dashboard!$C$11,'UP000075'!$F$5:$R$5,0)), 0)</f>
        <v>7715.33</v>
      </c>
      <c r="I52" s="222"/>
      <c r="J52" s="218">
        <f t="shared" si="1"/>
        <v>-7715.33</v>
      </c>
      <c r="K52" s="219">
        <f t="shared" si="2"/>
        <v>0</v>
      </c>
      <c r="L52" s="157"/>
    </row>
    <row r="53" spans="2:12" ht="17.25" x14ac:dyDescent="0.2">
      <c r="B53" s="223"/>
      <c r="C53" s="126" t="s">
        <v>313</v>
      </c>
      <c r="D53" s="220"/>
      <c r="E53" s="221"/>
      <c r="F53" s="216">
        <f>IFERROR(1000*INDEX('UP000075'!$DN$8:$DZ$21, MATCH(Dashboard!$C53, 'UP000075'!$A$8:$A$21,0),MATCH(Dashboard!$C$11,'UP000075'!$DN$5:$DZ$5,0)), 0)</f>
        <v>0</v>
      </c>
      <c r="G53" s="216"/>
      <c r="H53" s="216">
        <f>IFERROR(1000*INDEX('UP000075'!$F$8:$R$21, MATCH(Dashboard!$C53, 'UP000075'!$A$8:$A$21,0),MATCH(Dashboard!$C$11,'UP000075'!$F$5:$R$5,0)), 0)</f>
        <v>0</v>
      </c>
      <c r="I53" s="222"/>
      <c r="J53" s="218">
        <f t="shared" si="1"/>
        <v>0</v>
      </c>
      <c r="K53" s="219">
        <f t="shared" si="2"/>
        <v>0</v>
      </c>
      <c r="L53" s="157"/>
    </row>
    <row r="54" spans="2:12" ht="17.25" x14ac:dyDescent="0.2">
      <c r="B54" s="223"/>
      <c r="C54" s="220"/>
      <c r="D54" s="220"/>
      <c r="E54" s="221"/>
      <c r="F54" s="216"/>
      <c r="G54" s="224"/>
      <c r="H54" s="224"/>
      <c r="I54" s="222"/>
      <c r="J54" s="218"/>
      <c r="K54" s="219"/>
      <c r="L54" s="157"/>
    </row>
    <row r="55" spans="2:12" x14ac:dyDescent="0.2">
      <c r="B55" s="225"/>
      <c r="C55" s="226" t="s">
        <v>37</v>
      </c>
      <c r="D55" s="226"/>
      <c r="E55" s="225"/>
      <c r="F55" s="224">
        <f>SUM(F38:F54)</f>
        <v>0</v>
      </c>
      <c r="G55" s="224"/>
      <c r="H55" s="224">
        <f>SUM(H38:H54)</f>
        <v>7715.33</v>
      </c>
      <c r="I55" s="222"/>
      <c r="J55" s="227">
        <f t="shared" ref="J55:J56" si="3">F55-H55</f>
        <v>-7715.33</v>
      </c>
      <c r="K55" s="219">
        <f t="shared" si="2"/>
        <v>0</v>
      </c>
      <c r="L55" s="157"/>
    </row>
    <row r="56" spans="2:12" x14ac:dyDescent="0.2">
      <c r="B56" s="225"/>
      <c r="C56" s="226" t="s">
        <v>38</v>
      </c>
      <c r="D56" s="226"/>
      <c r="E56" s="225"/>
      <c r="F56" s="224">
        <f>F55+F37</f>
        <v>45607</v>
      </c>
      <c r="G56" s="224"/>
      <c r="H56" s="224">
        <f>H55+H37</f>
        <v>34456.83</v>
      </c>
      <c r="I56" s="222"/>
      <c r="J56" s="218">
        <f t="shared" si="3"/>
        <v>11150.169999999998</v>
      </c>
      <c r="K56" s="219">
        <f t="shared" si="2"/>
        <v>0.75551625846909465</v>
      </c>
      <c r="L56" s="174">
        <f>1-K56</f>
        <v>0.24448374153090535</v>
      </c>
    </row>
    <row r="57" spans="2:12" x14ac:dyDescent="0.2">
      <c r="C57" s="225"/>
      <c r="D57" s="225"/>
      <c r="E57" s="225"/>
      <c r="F57" s="222"/>
      <c r="G57" s="222"/>
      <c r="H57" s="222"/>
      <c r="I57" s="222"/>
      <c r="J57" s="222"/>
      <c r="K57" s="222"/>
      <c r="L57" s="157"/>
    </row>
    <row r="58" spans="2:12" x14ac:dyDescent="0.2">
      <c r="F58" s="228"/>
      <c r="G58" s="228"/>
      <c r="H58" s="228"/>
      <c r="I58" s="228"/>
      <c r="J58" s="228"/>
      <c r="K58" s="228"/>
      <c r="L58" s="157"/>
    </row>
    <row r="59" spans="2:12" x14ac:dyDescent="0.2">
      <c r="F59" s="228"/>
      <c r="G59" s="228"/>
      <c r="H59" s="228"/>
      <c r="I59" s="228"/>
      <c r="J59" s="228"/>
      <c r="K59" s="228"/>
      <c r="L59" s="157"/>
    </row>
    <row r="60" spans="2:12" x14ac:dyDescent="0.2">
      <c r="F60" s="228"/>
      <c r="G60" s="228"/>
      <c r="H60" s="228"/>
      <c r="I60" s="228"/>
      <c r="J60" s="228"/>
      <c r="K60" s="228"/>
      <c r="L60" s="157"/>
    </row>
    <row r="61" spans="2:12" x14ac:dyDescent="0.2">
      <c r="F61" s="228"/>
      <c r="G61" s="228"/>
      <c r="H61" s="228"/>
      <c r="I61" s="228"/>
      <c r="J61" s="228"/>
      <c r="K61" s="228"/>
      <c r="L61" s="157"/>
    </row>
    <row r="62" spans="2:12" x14ac:dyDescent="0.2">
      <c r="F62" s="228"/>
      <c r="G62" s="228"/>
      <c r="H62" s="228"/>
      <c r="I62" s="228"/>
      <c r="J62" s="228"/>
      <c r="K62" s="228"/>
      <c r="L62" s="157"/>
    </row>
    <row r="63" spans="2:12" x14ac:dyDescent="0.2">
      <c r="F63" s="213"/>
      <c r="G63" s="213"/>
      <c r="H63" s="213"/>
      <c r="I63" s="213"/>
      <c r="J63" s="213"/>
      <c r="K63" s="213"/>
    </row>
    <row r="64" spans="2:12" x14ac:dyDescent="0.2">
      <c r="F64" s="213"/>
      <c r="G64" s="213"/>
      <c r="H64" s="213"/>
      <c r="I64" s="213"/>
      <c r="J64" s="213"/>
      <c r="K64" s="213"/>
    </row>
    <row r="65" spans="6:11" x14ac:dyDescent="0.2">
      <c r="F65" s="213"/>
      <c r="G65" s="213"/>
      <c r="H65" s="213"/>
      <c r="I65" s="213"/>
      <c r="J65" s="213"/>
      <c r="K65" s="213"/>
    </row>
    <row r="66" spans="6:11" x14ac:dyDescent="0.2">
      <c r="F66" s="213"/>
      <c r="G66" s="213"/>
      <c r="H66" s="213"/>
      <c r="I66" s="213"/>
      <c r="J66" s="213"/>
      <c r="K66" s="213"/>
    </row>
    <row r="67" spans="6:11" x14ac:dyDescent="0.2">
      <c r="F67" s="213"/>
      <c r="G67" s="213"/>
      <c r="H67" s="213"/>
      <c r="I67" s="213"/>
      <c r="J67" s="213"/>
      <c r="K67" s="213"/>
    </row>
  </sheetData>
  <mergeCells count="7">
    <mergeCell ref="C34:D34"/>
    <mergeCell ref="C2:D2"/>
    <mergeCell ref="H2:I2"/>
    <mergeCell ref="C3:D3"/>
    <mergeCell ref="H3:I3"/>
    <mergeCell ref="I7:K7"/>
    <mergeCell ref="G22:J22"/>
  </mergeCells>
  <conditionalFormatting sqref="J32:K32 J35:K58">
    <cfRule type="cellIs" dxfId="8" priority="1" operator="lessThan">
      <formula>0</formula>
    </cfRule>
    <cfRule type="cellIs" dxfId="7" priority="2" operator="greaterThan">
      <formula>0</formula>
    </cfRule>
  </conditionalFormatting>
  <dataValidations count="3">
    <dataValidation type="list" allowBlank="1" showInputMessage="1" showErrorMessage="1" sqref="C11" xr:uid="{0136E83C-E8BF-4082-BD1A-0AD1932FCCBA}">
      <formula1>"Jan, Feb, Mar, Apr, May, Jun, Jul, Aug, Sep, Oct, Nov, Dec, TOT"</formula1>
    </dataValidation>
    <dataValidation type="list" allowBlank="1" showInputMessage="1" showErrorMessage="1" sqref="C9" xr:uid="{1EDEDD6C-E6AE-447A-95D6-A0BFF746469E}">
      <formula1>"UP000070,UP000071,UP000072,UP000073,UP000074,UP000075,UP000076,UP000078,UP000079, TOT"</formula1>
    </dataValidation>
    <dataValidation type="list" allowBlank="1" showInputMessage="1" showErrorMessage="1" sqref="C13" xr:uid="{05E90A63-12ED-4989-9007-0F6A9B30940C}">
      <formula1>"2020, 2021, 2022,2023, 2024"</formula1>
    </dataValidation>
  </dataValidations>
  <pageMargins left="0.7" right="0.7" top="0.75" bottom="0.75" header="0.3" footer="0.3"/>
  <pageSetup scale="53" orientation="portrait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15A0D-4B0C-4407-BA40-5A3B929FD115}">
  <sheetPr>
    <tabColor rgb="FFFFFF00"/>
  </sheetPr>
  <dimension ref="A1:S19"/>
  <sheetViews>
    <sheetView showGridLines="0" topLeftCell="B5" zoomScale="80" zoomScaleNormal="80" workbookViewId="0">
      <selection activeCell="S5" sqref="S5"/>
    </sheetView>
  </sheetViews>
  <sheetFormatPr defaultColWidth="9.16796875" defaultRowHeight="15" x14ac:dyDescent="0.2"/>
  <cols>
    <col min="1" max="1" width="9.16796875" style="1"/>
    <col min="2" max="2" width="55.96484375" style="1" customWidth="1"/>
    <col min="3" max="3" width="7.28125" style="2" bestFit="1" customWidth="1"/>
    <col min="4" max="4" width="2.96484375" style="1" customWidth="1"/>
    <col min="5" max="5" width="10.515625" style="3" customWidth="1"/>
    <col min="6" max="6" width="3.50390625" style="1" customWidth="1"/>
    <col min="7" max="7" width="11.73046875" style="3" customWidth="1"/>
    <col min="8" max="8" width="3.50390625" style="1" customWidth="1"/>
    <col min="9" max="9" width="16.31640625" style="3" customWidth="1"/>
    <col min="10" max="10" width="4.44921875" style="1" customWidth="1"/>
    <col min="11" max="11" width="17.6640625" style="1" customWidth="1"/>
    <col min="12" max="12" width="3.50390625" style="42" customWidth="1"/>
    <col min="13" max="13" width="9.16796875" style="43" customWidth="1"/>
    <col min="14" max="14" width="3.50390625" style="42" customWidth="1"/>
    <col min="15" max="15" width="8.8984375" style="43" customWidth="1"/>
    <col min="16" max="16" width="3.91015625" style="42" customWidth="1"/>
    <col min="17" max="17" width="16.31640625" style="44" customWidth="1"/>
    <col min="18" max="18" width="3.7734375" style="1" customWidth="1"/>
    <col min="19" max="19" width="41.3984375" style="1" customWidth="1"/>
    <col min="20" max="16384" width="9.16796875" style="1"/>
  </cols>
  <sheetData>
    <row r="1" spans="1:19" x14ac:dyDescent="0.2">
      <c r="A1" s="1" t="s">
        <v>6</v>
      </c>
      <c r="I1" s="44"/>
      <c r="J1" s="42"/>
      <c r="K1" s="44"/>
    </row>
    <row r="2" spans="1:19" ht="23.25" x14ac:dyDescent="0.3">
      <c r="B2" s="273" t="s">
        <v>780</v>
      </c>
      <c r="C2" s="273"/>
      <c r="D2" s="273"/>
      <c r="E2" s="273"/>
      <c r="I2" s="44"/>
      <c r="J2" s="42"/>
      <c r="K2" s="44"/>
    </row>
    <row r="3" spans="1:19" ht="43.5" thickBot="1" x14ac:dyDescent="0.25">
      <c r="B3" s="8"/>
      <c r="C3" s="9"/>
      <c r="D3" s="10"/>
      <c r="E3" s="9"/>
      <c r="F3" s="10"/>
      <c r="G3" s="10"/>
      <c r="H3" s="10"/>
      <c r="I3" s="46" t="s">
        <v>314</v>
      </c>
      <c r="J3" s="42"/>
      <c r="K3" s="46" t="s">
        <v>315</v>
      </c>
      <c r="L3" s="45"/>
      <c r="M3" s="45"/>
      <c r="N3" s="45"/>
      <c r="O3" s="45"/>
      <c r="Q3" s="46" t="s">
        <v>120</v>
      </c>
    </row>
    <row r="4" spans="1:19" ht="42.75" thickTop="1" x14ac:dyDescent="0.15">
      <c r="B4" s="11" t="s">
        <v>781</v>
      </c>
      <c r="C4" s="12" t="s">
        <v>322</v>
      </c>
      <c r="D4" s="10"/>
      <c r="E4" s="29" t="s">
        <v>782</v>
      </c>
      <c r="F4" s="10"/>
      <c r="G4" s="13" t="s">
        <v>783</v>
      </c>
      <c r="H4" s="14"/>
      <c r="I4" s="49" t="s">
        <v>5</v>
      </c>
      <c r="J4" s="48"/>
      <c r="K4" s="49" t="s">
        <v>5</v>
      </c>
      <c r="L4" s="45"/>
      <c r="M4" s="13" t="s">
        <v>784</v>
      </c>
      <c r="N4" s="45"/>
      <c r="O4" s="47" t="s">
        <v>785</v>
      </c>
      <c r="P4" s="48"/>
      <c r="Q4" s="49" t="s">
        <v>5</v>
      </c>
      <c r="S4" s="50" t="s">
        <v>316</v>
      </c>
    </row>
    <row r="5" spans="1:19" x14ac:dyDescent="0.2">
      <c r="B5" s="34" t="s">
        <v>104</v>
      </c>
      <c r="C5" s="37">
        <f>'UP000075'!DZ8</f>
        <v>542.54799999999989</v>
      </c>
      <c r="D5" s="10"/>
      <c r="E5" s="35">
        <f>SUM('UP000075'!DN8:DO8)</f>
        <v>109.395</v>
      </c>
      <c r="F5" s="10"/>
      <c r="G5" s="36">
        <f>'UP000075'!R8</f>
        <v>94.295490000000015</v>
      </c>
      <c r="H5" s="33"/>
      <c r="I5" s="30">
        <f>E5-G5</f>
        <v>15.099509999999981</v>
      </c>
      <c r="K5" s="30">
        <f>C5-G5</f>
        <v>448.25250999999986</v>
      </c>
      <c r="M5" s="35">
        <f>'UP000075'!G8</f>
        <v>26.741499999999998</v>
      </c>
      <c r="O5" s="35">
        <f>'UP000075'!DO8</f>
        <v>45.606999999999999</v>
      </c>
      <c r="Q5" s="63">
        <f>O5-M5</f>
        <v>18.865500000000001</v>
      </c>
      <c r="S5" s="51" t="s">
        <v>787</v>
      </c>
    </row>
    <row r="6" spans="1:19" thickBot="1" x14ac:dyDescent="0.2">
      <c r="B6" s="15" t="s">
        <v>41</v>
      </c>
      <c r="C6" s="16">
        <f>SUM(C7:C15)</f>
        <v>4.5</v>
      </c>
      <c r="D6" s="10"/>
      <c r="E6" s="16">
        <f>SUM(E7:E15)</f>
        <v>2</v>
      </c>
      <c r="F6" s="10"/>
      <c r="G6" s="38">
        <f>SUM(G7:G15)</f>
        <v>0</v>
      </c>
      <c r="H6" s="17"/>
      <c r="I6" s="39">
        <f>SUM(I7:I15)</f>
        <v>2</v>
      </c>
      <c r="K6" s="39">
        <f>SUM(K7:K15)</f>
        <v>4.5</v>
      </c>
      <c r="L6" s="45"/>
      <c r="M6" s="16">
        <f>SUM(M7:M15)</f>
        <v>0</v>
      </c>
      <c r="N6" s="45"/>
      <c r="O6" s="16">
        <f>SUM(O7:O15)</f>
        <v>0</v>
      </c>
      <c r="P6" s="52"/>
      <c r="Q6" s="63">
        <f t="shared" ref="Q6:Q15" si="0">O6-M6</f>
        <v>0</v>
      </c>
      <c r="S6" s="53"/>
    </row>
    <row r="7" spans="1:19" ht="15.75" thickTop="1" x14ac:dyDescent="0.2">
      <c r="B7" s="28" t="s">
        <v>100</v>
      </c>
      <c r="C7" s="40">
        <f>'UP000075'!DZ10</f>
        <v>0</v>
      </c>
      <c r="E7" s="40">
        <f>SUM('UP000075'!DN10:DO10)</f>
        <v>0</v>
      </c>
      <c r="G7" s="41">
        <f>'UP000075'!R10</f>
        <v>0</v>
      </c>
      <c r="I7" s="31">
        <f>E7-G7</f>
        <v>0</v>
      </c>
      <c r="K7" s="31">
        <f t="shared" ref="K7" si="1">C7-G7</f>
        <v>0</v>
      </c>
      <c r="M7" s="40">
        <f>'UP000075'!G10</f>
        <v>0</v>
      </c>
      <c r="O7" s="40">
        <f>'UP000075'!DO10</f>
        <v>0</v>
      </c>
      <c r="Q7" s="64">
        <f t="shared" si="0"/>
        <v>0</v>
      </c>
      <c r="S7" s="54"/>
    </row>
    <row r="8" spans="1:19" ht="14.25" x14ac:dyDescent="0.15">
      <c r="B8" s="26" t="s">
        <v>101</v>
      </c>
      <c r="C8" s="40">
        <f>'UP000075'!DZ11</f>
        <v>0</v>
      </c>
      <c r="E8" s="40">
        <f>SUM('UP000075'!DN11:DO11)</f>
        <v>0</v>
      </c>
      <c r="G8" s="41">
        <f>'UP000075'!R11</f>
        <v>0</v>
      </c>
      <c r="I8" s="31">
        <f>E8-G8</f>
        <v>0</v>
      </c>
      <c r="K8" s="31">
        <f>C8-G8</f>
        <v>0</v>
      </c>
      <c r="L8" s="45"/>
      <c r="M8" s="40">
        <f>'UP000075'!G11</f>
        <v>0</v>
      </c>
      <c r="N8" s="45"/>
      <c r="O8" s="40">
        <f>'UP000075'!DO11</f>
        <v>0</v>
      </c>
      <c r="P8" s="55"/>
      <c r="Q8" s="64">
        <f t="shared" si="0"/>
        <v>0</v>
      </c>
      <c r="S8" s="54"/>
    </row>
    <row r="9" spans="1:19" ht="14.25" x14ac:dyDescent="0.15">
      <c r="B9" s="27" t="s">
        <v>43</v>
      </c>
      <c r="C9" s="40">
        <f>'UP000075'!DZ12</f>
        <v>0</v>
      </c>
      <c r="D9" s="10"/>
      <c r="E9" s="40">
        <f>SUM('UP000075'!DN12:DO12)</f>
        <v>0</v>
      </c>
      <c r="F9" s="10"/>
      <c r="G9" s="41">
        <f>'UP000075'!R12</f>
        <v>0</v>
      </c>
      <c r="H9" s="18"/>
      <c r="I9" s="31">
        <f t="shared" ref="I9:I12" si="2">E9-G9</f>
        <v>0</v>
      </c>
      <c r="K9" s="31">
        <f t="shared" ref="K9:K15" si="3">C9-G9</f>
        <v>0</v>
      </c>
      <c r="L9" s="45"/>
      <c r="M9" s="40">
        <f>'UP000075'!G12</f>
        <v>0</v>
      </c>
      <c r="N9" s="45"/>
      <c r="O9" s="40">
        <f>'UP000075'!DO12</f>
        <v>0</v>
      </c>
      <c r="P9" s="55"/>
      <c r="Q9" s="64">
        <f t="shared" si="0"/>
        <v>0</v>
      </c>
      <c r="S9" s="56"/>
    </row>
    <row r="10" spans="1:19" ht="14.25" x14ac:dyDescent="0.15">
      <c r="B10" s="27" t="s">
        <v>44</v>
      </c>
      <c r="C10" s="40">
        <f>'UP000075'!DZ13</f>
        <v>0</v>
      </c>
      <c r="D10" s="10"/>
      <c r="E10" s="40">
        <f>SUM('UP000075'!DN13:DO13)</f>
        <v>0</v>
      </c>
      <c r="F10" s="10"/>
      <c r="G10" s="41">
        <f>'UP000075'!R13</f>
        <v>0</v>
      </c>
      <c r="H10" s="18"/>
      <c r="I10" s="31">
        <f t="shared" si="2"/>
        <v>0</v>
      </c>
      <c r="K10" s="31">
        <f t="shared" si="3"/>
        <v>0</v>
      </c>
      <c r="L10" s="45"/>
      <c r="M10" s="40">
        <f>'UP000075'!G13</f>
        <v>0</v>
      </c>
      <c r="N10" s="45"/>
      <c r="O10" s="40">
        <f>'UP000075'!DO13</f>
        <v>0</v>
      </c>
      <c r="P10" s="55"/>
      <c r="Q10" s="64">
        <f t="shared" si="0"/>
        <v>0</v>
      </c>
      <c r="S10" s="57"/>
    </row>
    <row r="11" spans="1:19" ht="14.25" x14ac:dyDescent="0.15">
      <c r="B11" s="28" t="s">
        <v>45</v>
      </c>
      <c r="C11" s="40">
        <f>'UP000075'!DZ14</f>
        <v>0</v>
      </c>
      <c r="E11" s="40">
        <f>SUM('UP000075'!DN14:DO14)</f>
        <v>0</v>
      </c>
      <c r="G11" s="41">
        <f>'UP000075'!R14</f>
        <v>0</v>
      </c>
      <c r="I11" s="31">
        <f t="shared" si="2"/>
        <v>0</v>
      </c>
      <c r="K11" s="31">
        <f t="shared" si="3"/>
        <v>0</v>
      </c>
      <c r="L11" s="45"/>
      <c r="M11" s="40">
        <f>'UP000075'!G14</f>
        <v>0</v>
      </c>
      <c r="N11" s="45"/>
      <c r="O11" s="40">
        <f>'UP000075'!DO14</f>
        <v>0</v>
      </c>
      <c r="P11" s="59"/>
      <c r="Q11" s="64">
        <f t="shared" si="0"/>
        <v>0</v>
      </c>
      <c r="S11" s="54"/>
    </row>
    <row r="12" spans="1:19" x14ac:dyDescent="0.2">
      <c r="B12" s="28" t="s">
        <v>102</v>
      </c>
      <c r="C12" s="40">
        <f>'UP000075'!DZ15</f>
        <v>0.5</v>
      </c>
      <c r="E12" s="40">
        <f>SUM('UP000075'!DN15:DO15)</f>
        <v>0</v>
      </c>
      <c r="G12" s="41">
        <f>'UP000075'!R15</f>
        <v>0</v>
      </c>
      <c r="I12" s="31">
        <f t="shared" si="2"/>
        <v>0</v>
      </c>
      <c r="K12" s="31">
        <f t="shared" si="3"/>
        <v>0.5</v>
      </c>
      <c r="M12" s="40">
        <f>'UP000075'!G15</f>
        <v>0</v>
      </c>
      <c r="N12" s="45"/>
      <c r="O12" s="40">
        <f>'UP000075'!DO15</f>
        <v>0</v>
      </c>
      <c r="P12" s="59"/>
      <c r="Q12" s="64">
        <f t="shared" si="0"/>
        <v>0</v>
      </c>
      <c r="S12" s="54"/>
    </row>
    <row r="13" spans="1:19" ht="14.25" x14ac:dyDescent="0.15">
      <c r="B13" s="27" t="s">
        <v>46</v>
      </c>
      <c r="C13" s="40">
        <f>'UP000075'!DZ16</f>
        <v>4</v>
      </c>
      <c r="D13" s="10"/>
      <c r="E13" s="40">
        <f>SUM('UP000075'!DN16:DO16)</f>
        <v>2</v>
      </c>
      <c r="F13" s="10"/>
      <c r="G13" s="41">
        <f>'UP000075'!R16</f>
        <v>0</v>
      </c>
      <c r="H13" s="18"/>
      <c r="I13" s="31">
        <f t="shared" ref="I13:I15" si="4">E13-G13</f>
        <v>2</v>
      </c>
      <c r="K13" s="31">
        <f t="shared" si="3"/>
        <v>4</v>
      </c>
      <c r="L13" s="45"/>
      <c r="M13" s="40">
        <f>'UP000075'!G16</f>
        <v>0</v>
      </c>
      <c r="N13" s="45"/>
      <c r="O13" s="40">
        <f>'UP000075'!DO16</f>
        <v>0</v>
      </c>
      <c r="P13" s="59"/>
      <c r="Q13" s="64">
        <f t="shared" si="0"/>
        <v>0</v>
      </c>
      <c r="S13" s="56"/>
    </row>
    <row r="14" spans="1:19" ht="14.25" x14ac:dyDescent="0.15">
      <c r="B14" s="27" t="s">
        <v>42</v>
      </c>
      <c r="C14" s="40">
        <f>'UP000075'!DZ17</f>
        <v>0</v>
      </c>
      <c r="D14" s="10"/>
      <c r="E14" s="40">
        <f>SUM('UP000075'!DN17:DO17)</f>
        <v>0</v>
      </c>
      <c r="F14" s="10"/>
      <c r="G14" s="41">
        <f>'UP000075'!R17</f>
        <v>0</v>
      </c>
      <c r="H14" s="18"/>
      <c r="I14" s="31">
        <f t="shared" si="4"/>
        <v>0</v>
      </c>
      <c r="K14" s="31">
        <f t="shared" si="3"/>
        <v>0</v>
      </c>
      <c r="L14" s="45"/>
      <c r="M14" s="40">
        <f>'UP000075'!G17</f>
        <v>0</v>
      </c>
      <c r="N14" s="45"/>
      <c r="O14" s="40">
        <f>'UP000075'!DO17</f>
        <v>0</v>
      </c>
      <c r="P14" s="59"/>
      <c r="Q14" s="64">
        <f t="shared" si="0"/>
        <v>0</v>
      </c>
      <c r="S14" s="57"/>
    </row>
    <row r="15" spans="1:19" ht="14.25" x14ac:dyDescent="0.15">
      <c r="B15" s="28" t="s">
        <v>103</v>
      </c>
      <c r="C15" s="40">
        <f>'UP000075'!DZ18</f>
        <v>0</v>
      </c>
      <c r="E15" s="40">
        <f>SUM('UP000075'!DN18:DO18)</f>
        <v>0</v>
      </c>
      <c r="G15" s="41">
        <f>'UP000075'!R18</f>
        <v>0</v>
      </c>
      <c r="I15" s="31">
        <f t="shared" si="4"/>
        <v>0</v>
      </c>
      <c r="K15" s="31">
        <f t="shared" si="3"/>
        <v>0</v>
      </c>
      <c r="L15" s="45"/>
      <c r="M15" s="40">
        <f>'UP000075'!G18</f>
        <v>0</v>
      </c>
      <c r="N15" s="45"/>
      <c r="O15" s="40">
        <f>'UP000075'!DO18</f>
        <v>0</v>
      </c>
      <c r="P15" s="59"/>
      <c r="Q15" s="64">
        <f t="shared" si="0"/>
        <v>0</v>
      </c>
      <c r="S15" s="57"/>
    </row>
    <row r="16" spans="1:19" ht="14.25" x14ac:dyDescent="0.15">
      <c r="B16" s="19"/>
      <c r="C16" s="20"/>
      <c r="D16" s="10"/>
      <c r="E16" s="20"/>
      <c r="F16" s="10"/>
      <c r="G16" s="18"/>
      <c r="H16" s="18"/>
      <c r="I16" s="25"/>
      <c r="L16" s="45"/>
      <c r="M16" s="58"/>
      <c r="N16" s="45"/>
      <c r="O16" s="58"/>
      <c r="P16" s="59"/>
      <c r="Q16" s="65"/>
    </row>
    <row r="17" spans="2:19" x14ac:dyDescent="0.2">
      <c r="B17" s="19"/>
      <c r="C17" s="20"/>
      <c r="D17" s="10"/>
      <c r="E17" s="20"/>
      <c r="F17" s="10"/>
      <c r="G17" s="18"/>
      <c r="H17" s="18"/>
      <c r="I17" s="7"/>
      <c r="M17" s="58"/>
      <c r="N17" s="45"/>
      <c r="O17" s="58"/>
      <c r="P17" s="59"/>
      <c r="Q17" s="65"/>
    </row>
    <row r="18" spans="2:19" ht="15.75" thickBot="1" x14ac:dyDescent="0.25">
      <c r="B18" s="21" t="s">
        <v>40</v>
      </c>
      <c r="C18" s="22">
        <f>SUM(C5:C6)</f>
        <v>547.04799999999989</v>
      </c>
      <c r="D18" s="10"/>
      <c r="E18" s="22">
        <f>SUM(E5:E6)</f>
        <v>111.395</v>
      </c>
      <c r="F18" s="10"/>
      <c r="G18" s="23">
        <f>SUM(G5:G6)</f>
        <v>94.295490000000015</v>
      </c>
      <c r="H18" s="17"/>
      <c r="I18" s="24">
        <f>SUM(I5:I6)</f>
        <v>17.099509999999981</v>
      </c>
      <c r="J18" s="32"/>
      <c r="K18" s="24">
        <f>SUM(K5:K6)</f>
        <v>452.75250999999986</v>
      </c>
      <c r="M18" s="60">
        <f>M5+M6</f>
        <v>26.741499999999998</v>
      </c>
      <c r="N18" s="45"/>
      <c r="O18" s="60">
        <f>O5+O6</f>
        <v>45.606999999999999</v>
      </c>
      <c r="P18" s="32"/>
      <c r="Q18" s="66">
        <f>Q5+Q6</f>
        <v>18.865500000000001</v>
      </c>
      <c r="S18" s="51" t="s">
        <v>323</v>
      </c>
    </row>
    <row r="19" spans="2:19" ht="15.75" thickTop="1" x14ac:dyDescent="0.2">
      <c r="B19" s="10"/>
      <c r="C19" s="8"/>
      <c r="D19" s="10"/>
      <c r="E19" s="9"/>
      <c r="F19" s="10"/>
      <c r="G19" s="9"/>
      <c r="H19" s="10"/>
      <c r="M19" s="61"/>
      <c r="N19" s="45"/>
      <c r="O19" s="61"/>
      <c r="Q19" s="62"/>
    </row>
  </sheetData>
  <mergeCells count="1">
    <mergeCell ref="B2:E2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B40EA-FE91-47E9-8948-D417ADF9A87C}">
  <sheetPr>
    <tabColor theme="0" tint="-0.14999847407452621"/>
  </sheetPr>
  <dimension ref="A1:DZ33"/>
  <sheetViews>
    <sheetView showGridLines="0" zoomScale="88" zoomScaleNormal="88" workbookViewId="0">
      <pane xSplit="1" topLeftCell="C1" activePane="topRight" state="frozen"/>
      <selection pane="topRight" sqref="A1:XFD1048576"/>
    </sheetView>
  </sheetViews>
  <sheetFormatPr defaultColWidth="8.76171875" defaultRowHeight="17.25" outlineLevelCol="1" x14ac:dyDescent="0.25"/>
  <cols>
    <col min="1" max="1" width="50.1640625" style="67" bestFit="1" customWidth="1"/>
    <col min="2" max="4" width="14.29296875" style="67" customWidth="1"/>
    <col min="5" max="5" width="5.52734375" style="67" customWidth="1"/>
    <col min="6" max="7" width="9.16796875" style="67" customWidth="1" outlineLevel="1"/>
    <col min="8" max="17" width="9.16796875" style="67" hidden="1" customWidth="1" outlineLevel="1"/>
    <col min="18" max="18" width="8.76171875" style="67"/>
    <col min="19" max="19" width="5.52734375" style="67" customWidth="1"/>
    <col min="20" max="31" width="9.16796875" style="67" hidden="1" customWidth="1" outlineLevel="1"/>
    <col min="32" max="32" width="8.76171875" style="67" customWidth="1" collapsed="1"/>
    <col min="33" max="33" width="8.76171875" style="67"/>
    <col min="34" max="45" width="9.16796875" style="67" hidden="1" customWidth="1" outlineLevel="1"/>
    <col min="46" max="46" width="10.515625" style="67" hidden="1" customWidth="1" collapsed="1"/>
    <col min="47" max="47" width="5.52734375" style="67" hidden="1" customWidth="1"/>
    <col min="48" max="59" width="9.16796875" style="67" hidden="1" customWidth="1" outlineLevel="1"/>
    <col min="60" max="60" width="8.76171875" style="67" hidden="1" customWidth="1" collapsed="1"/>
    <col min="61" max="61" width="6.875" style="67" hidden="1" customWidth="1"/>
    <col min="62" max="73" width="9.16796875" style="67" hidden="1" customWidth="1" outlineLevel="1"/>
    <col min="74" max="74" width="8.76171875" style="67" hidden="1" customWidth="1" collapsed="1"/>
    <col min="75" max="75" width="5.52734375" style="67" hidden="1" customWidth="1"/>
    <col min="76" max="87" width="9.16796875" style="67" hidden="1" customWidth="1" outlineLevel="1"/>
    <col min="88" max="88" width="7.55078125" style="67" customWidth="1" collapsed="1"/>
    <col min="89" max="89" width="5.52734375" style="67" customWidth="1"/>
    <col min="90" max="101" width="9.16796875" style="67" hidden="1" customWidth="1" outlineLevel="1"/>
    <col min="102" max="102" width="8.76171875" style="67" collapsed="1"/>
    <col min="103" max="103" width="5.52734375" style="67" customWidth="1"/>
    <col min="104" max="115" width="9.16796875" style="67" hidden="1" customWidth="1" outlineLevel="1"/>
    <col min="116" max="116" width="8.76171875" style="67" collapsed="1"/>
    <col min="117" max="117" width="8.76171875" style="67" customWidth="1"/>
    <col min="118" max="129" width="7.55078125" style="230" customWidth="1" outlineLevel="1"/>
    <col min="130" max="130" width="7.55078125" style="230" customWidth="1"/>
    <col min="131" max="131" width="7.55078125" style="67" customWidth="1"/>
    <col min="132" max="16384" width="8.76171875" style="67"/>
  </cols>
  <sheetData>
    <row r="1" spans="1:130" x14ac:dyDescent="0.25">
      <c r="A1" s="84" t="s">
        <v>786</v>
      </c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</row>
    <row r="2" spans="1:130" ht="31.5" x14ac:dyDescent="0.25">
      <c r="B2" s="68" t="s">
        <v>324</v>
      </c>
      <c r="C2" s="68" t="s">
        <v>324</v>
      </c>
      <c r="F2" s="231" t="s">
        <v>324</v>
      </c>
      <c r="G2" s="231" t="s">
        <v>324</v>
      </c>
      <c r="H2" s="231" t="s">
        <v>324</v>
      </c>
      <c r="I2" s="231" t="s">
        <v>324</v>
      </c>
      <c r="J2" s="231" t="s">
        <v>324</v>
      </c>
      <c r="K2" s="231" t="s">
        <v>324</v>
      </c>
      <c r="L2" s="231" t="s">
        <v>324</v>
      </c>
      <c r="M2" s="231" t="s">
        <v>324</v>
      </c>
      <c r="N2" s="231" t="s">
        <v>324</v>
      </c>
      <c r="O2" s="231" t="s">
        <v>324</v>
      </c>
      <c r="P2" s="231" t="s">
        <v>324</v>
      </c>
      <c r="Q2" s="231" t="s">
        <v>324</v>
      </c>
      <c r="R2" s="231" t="s">
        <v>324</v>
      </c>
      <c r="T2" s="68" t="s">
        <v>317</v>
      </c>
      <c r="U2" s="68" t="s">
        <v>317</v>
      </c>
      <c r="V2" s="68" t="s">
        <v>317</v>
      </c>
      <c r="W2" s="68" t="s">
        <v>317</v>
      </c>
      <c r="X2" s="68" t="s">
        <v>317</v>
      </c>
      <c r="Y2" s="68" t="s">
        <v>317</v>
      </c>
      <c r="Z2" s="68" t="s">
        <v>317</v>
      </c>
      <c r="AA2" s="68" t="s">
        <v>317</v>
      </c>
      <c r="AB2" s="68" t="s">
        <v>317</v>
      </c>
      <c r="AC2" s="68" t="s">
        <v>317</v>
      </c>
      <c r="AD2" s="68" t="s">
        <v>317</v>
      </c>
      <c r="AE2" s="68" t="s">
        <v>317</v>
      </c>
      <c r="AF2" s="68" t="s">
        <v>317</v>
      </c>
      <c r="AH2" s="68" t="s">
        <v>317</v>
      </c>
      <c r="AI2" s="68" t="s">
        <v>317</v>
      </c>
      <c r="AJ2" s="68" t="s">
        <v>317</v>
      </c>
      <c r="AK2" s="68" t="s">
        <v>317</v>
      </c>
      <c r="AL2" s="68" t="s">
        <v>317</v>
      </c>
      <c r="AM2" s="68" t="s">
        <v>317</v>
      </c>
      <c r="AN2" s="68" t="s">
        <v>317</v>
      </c>
      <c r="AO2" s="68" t="s">
        <v>317</v>
      </c>
      <c r="AP2" s="68" t="s">
        <v>317</v>
      </c>
      <c r="AQ2" s="68" t="s">
        <v>317</v>
      </c>
      <c r="AR2" s="68" t="s">
        <v>317</v>
      </c>
      <c r="AS2" s="68" t="s">
        <v>317</v>
      </c>
      <c r="AT2" s="68" t="s">
        <v>317</v>
      </c>
      <c r="AV2" s="68" t="s">
        <v>317</v>
      </c>
      <c r="AW2" s="68" t="s">
        <v>317</v>
      </c>
      <c r="AX2" s="68" t="s">
        <v>317</v>
      </c>
      <c r="AY2" s="68" t="s">
        <v>317</v>
      </c>
      <c r="AZ2" s="68" t="s">
        <v>317</v>
      </c>
      <c r="BA2" s="68" t="s">
        <v>317</v>
      </c>
      <c r="BB2" s="68" t="s">
        <v>317</v>
      </c>
      <c r="BC2" s="68" t="s">
        <v>317</v>
      </c>
      <c r="BD2" s="68" t="s">
        <v>317</v>
      </c>
      <c r="BE2" s="68" t="s">
        <v>317</v>
      </c>
      <c r="BF2" s="68" t="s">
        <v>317</v>
      </c>
      <c r="BG2" s="68" t="s">
        <v>317</v>
      </c>
      <c r="BH2" s="68" t="s">
        <v>317</v>
      </c>
      <c r="BJ2" s="72" t="s">
        <v>317</v>
      </c>
      <c r="BK2" s="72" t="s">
        <v>317</v>
      </c>
      <c r="BL2" s="72" t="s">
        <v>317</v>
      </c>
      <c r="BM2" s="72" t="s">
        <v>317</v>
      </c>
      <c r="BN2" s="72" t="s">
        <v>317</v>
      </c>
      <c r="BO2" s="72" t="s">
        <v>317</v>
      </c>
      <c r="BP2" s="72" t="s">
        <v>317</v>
      </c>
      <c r="BQ2" s="72" t="s">
        <v>317</v>
      </c>
      <c r="BR2" s="72" t="s">
        <v>317</v>
      </c>
      <c r="BS2" s="72" t="s">
        <v>317</v>
      </c>
      <c r="BT2" s="72" t="s">
        <v>317</v>
      </c>
      <c r="BU2" s="72" t="s">
        <v>317</v>
      </c>
      <c r="BV2" s="69" t="s">
        <v>317</v>
      </c>
      <c r="BX2" s="70" t="s">
        <v>47</v>
      </c>
      <c r="BY2" s="70" t="s">
        <v>47</v>
      </c>
      <c r="BZ2" s="70" t="s">
        <v>47</v>
      </c>
      <c r="CA2" s="70" t="s">
        <v>47</v>
      </c>
      <c r="CB2" s="70" t="s">
        <v>47</v>
      </c>
      <c r="CC2" s="70" t="s">
        <v>47</v>
      </c>
      <c r="CD2" s="70" t="s">
        <v>47</v>
      </c>
      <c r="CE2" s="70" t="s">
        <v>47</v>
      </c>
      <c r="CF2" s="70" t="s">
        <v>47</v>
      </c>
      <c r="CG2" s="70" t="s">
        <v>47</v>
      </c>
      <c r="CH2" s="70" t="s">
        <v>47</v>
      </c>
      <c r="CI2" s="70" t="s">
        <v>47</v>
      </c>
      <c r="CJ2" s="70" t="s">
        <v>47</v>
      </c>
      <c r="CL2" s="70" t="s">
        <v>0</v>
      </c>
      <c r="CM2" s="70" t="s">
        <v>0</v>
      </c>
      <c r="CN2" s="70" t="s">
        <v>0</v>
      </c>
      <c r="CO2" s="70" t="s">
        <v>0</v>
      </c>
      <c r="CP2" s="70" t="s">
        <v>0</v>
      </c>
      <c r="CQ2" s="70" t="s">
        <v>0</v>
      </c>
      <c r="CR2" s="70" t="s">
        <v>0</v>
      </c>
      <c r="CS2" s="70" t="s">
        <v>0</v>
      </c>
      <c r="CT2" s="70" t="s">
        <v>0</v>
      </c>
      <c r="CU2" s="70" t="s">
        <v>0</v>
      </c>
      <c r="CV2" s="70" t="s">
        <v>0</v>
      </c>
      <c r="CW2" s="70" t="s">
        <v>0</v>
      </c>
      <c r="CX2" s="70" t="s">
        <v>0</v>
      </c>
      <c r="CZ2" s="70" t="s">
        <v>8</v>
      </c>
      <c r="DA2" s="70" t="s">
        <v>8</v>
      </c>
      <c r="DB2" s="70" t="s">
        <v>8</v>
      </c>
      <c r="DC2" s="70" t="s">
        <v>8</v>
      </c>
      <c r="DD2" s="70" t="s">
        <v>8</v>
      </c>
      <c r="DE2" s="70" t="s">
        <v>8</v>
      </c>
      <c r="DF2" s="70" t="s">
        <v>8</v>
      </c>
      <c r="DG2" s="70" t="s">
        <v>8</v>
      </c>
      <c r="DH2" s="70" t="s">
        <v>8</v>
      </c>
      <c r="DI2" s="70" t="s">
        <v>8</v>
      </c>
      <c r="DJ2" s="70" t="s">
        <v>8</v>
      </c>
      <c r="DK2" s="70" t="s">
        <v>8</v>
      </c>
      <c r="DL2" s="70" t="s">
        <v>8</v>
      </c>
      <c r="DN2" s="231" t="s">
        <v>324</v>
      </c>
      <c r="DO2" s="231" t="s">
        <v>324</v>
      </c>
      <c r="DP2" s="231" t="s">
        <v>324</v>
      </c>
      <c r="DQ2" s="231" t="s">
        <v>324</v>
      </c>
      <c r="DR2" s="231" t="s">
        <v>324</v>
      </c>
      <c r="DS2" s="231" t="s">
        <v>324</v>
      </c>
      <c r="DT2" s="231" t="s">
        <v>324</v>
      </c>
      <c r="DU2" s="231" t="s">
        <v>324</v>
      </c>
      <c r="DV2" s="231" t="s">
        <v>324</v>
      </c>
      <c r="DW2" s="231" t="s">
        <v>324</v>
      </c>
      <c r="DX2" s="231" t="s">
        <v>324</v>
      </c>
      <c r="DY2" s="231" t="s">
        <v>324</v>
      </c>
      <c r="DZ2" s="231" t="s">
        <v>324</v>
      </c>
    </row>
    <row r="3" spans="1:130" x14ac:dyDescent="0.25">
      <c r="B3" s="68" t="s">
        <v>1</v>
      </c>
      <c r="C3" s="68" t="s">
        <v>10</v>
      </c>
      <c r="F3" s="68" t="s">
        <v>1</v>
      </c>
      <c r="G3" s="68" t="s">
        <v>1</v>
      </c>
      <c r="H3" s="68" t="s">
        <v>1</v>
      </c>
      <c r="I3" s="68" t="s">
        <v>1</v>
      </c>
      <c r="J3" s="68" t="s">
        <v>1</v>
      </c>
      <c r="K3" s="68" t="s">
        <v>1</v>
      </c>
      <c r="L3" s="68" t="s">
        <v>1</v>
      </c>
      <c r="M3" s="68" t="s">
        <v>1</v>
      </c>
      <c r="N3" s="68" t="s">
        <v>1</v>
      </c>
      <c r="O3" s="68" t="s">
        <v>1</v>
      </c>
      <c r="P3" s="68" t="s">
        <v>1</v>
      </c>
      <c r="Q3" s="68" t="s">
        <v>1</v>
      </c>
      <c r="R3" s="68" t="s">
        <v>1</v>
      </c>
      <c r="T3" s="68" t="s">
        <v>1</v>
      </c>
      <c r="U3" s="68" t="s">
        <v>1</v>
      </c>
      <c r="V3" s="68" t="s">
        <v>1</v>
      </c>
      <c r="W3" s="68" t="s">
        <v>1</v>
      </c>
      <c r="X3" s="68" t="s">
        <v>1</v>
      </c>
      <c r="Y3" s="68" t="s">
        <v>1</v>
      </c>
      <c r="Z3" s="68" t="s">
        <v>1</v>
      </c>
      <c r="AA3" s="68" t="s">
        <v>1</v>
      </c>
      <c r="AB3" s="68" t="s">
        <v>1</v>
      </c>
      <c r="AC3" s="68" t="s">
        <v>1</v>
      </c>
      <c r="AD3" s="68" t="s">
        <v>1</v>
      </c>
      <c r="AE3" s="68" t="s">
        <v>1</v>
      </c>
      <c r="AF3" s="68" t="s">
        <v>1</v>
      </c>
      <c r="AH3" s="69" t="s">
        <v>48</v>
      </c>
      <c r="AI3" s="69" t="s">
        <v>48</v>
      </c>
      <c r="AJ3" s="69" t="s">
        <v>48</v>
      </c>
      <c r="AK3" s="69" t="s">
        <v>48</v>
      </c>
      <c r="AL3" s="69" t="s">
        <v>48</v>
      </c>
      <c r="AM3" s="69" t="s">
        <v>48</v>
      </c>
      <c r="AN3" s="69" t="s">
        <v>48</v>
      </c>
      <c r="AO3" s="69" t="s">
        <v>48</v>
      </c>
      <c r="AP3" s="69" t="s">
        <v>48</v>
      </c>
      <c r="AQ3" s="69" t="s">
        <v>48</v>
      </c>
      <c r="AR3" s="69" t="s">
        <v>48</v>
      </c>
      <c r="AS3" s="69" t="s">
        <v>48</v>
      </c>
      <c r="AT3" s="70" t="s">
        <v>48</v>
      </c>
      <c r="AV3" s="68" t="s">
        <v>2</v>
      </c>
      <c r="AW3" s="68" t="s">
        <v>2</v>
      </c>
      <c r="AX3" s="68" t="s">
        <v>2</v>
      </c>
      <c r="AY3" s="68" t="s">
        <v>2</v>
      </c>
      <c r="AZ3" s="68" t="s">
        <v>2</v>
      </c>
      <c r="BA3" s="68" t="s">
        <v>2</v>
      </c>
      <c r="BB3" s="68" t="s">
        <v>2</v>
      </c>
      <c r="BC3" s="68" t="s">
        <v>2</v>
      </c>
      <c r="BD3" s="68" t="s">
        <v>2</v>
      </c>
      <c r="BE3" s="68" t="s">
        <v>2</v>
      </c>
      <c r="BF3" s="68" t="s">
        <v>2</v>
      </c>
      <c r="BG3" s="68" t="s">
        <v>2</v>
      </c>
      <c r="BH3" s="68" t="s">
        <v>2</v>
      </c>
      <c r="BJ3" s="68" t="s">
        <v>9</v>
      </c>
      <c r="BK3" s="68" t="s">
        <v>9</v>
      </c>
      <c r="BL3" s="68" t="s">
        <v>9</v>
      </c>
      <c r="BM3" s="68" t="s">
        <v>9</v>
      </c>
      <c r="BN3" s="68" t="s">
        <v>9</v>
      </c>
      <c r="BO3" s="68" t="s">
        <v>9</v>
      </c>
      <c r="BP3" s="68" t="s">
        <v>9</v>
      </c>
      <c r="BQ3" s="68" t="s">
        <v>9</v>
      </c>
      <c r="BR3" s="68" t="s">
        <v>9</v>
      </c>
      <c r="BS3" s="68" t="s">
        <v>9</v>
      </c>
      <c r="BT3" s="68" t="s">
        <v>9</v>
      </c>
      <c r="BU3" s="68" t="s">
        <v>9</v>
      </c>
      <c r="BV3" s="68" t="s">
        <v>9</v>
      </c>
      <c r="BX3" s="68" t="s">
        <v>1</v>
      </c>
      <c r="BY3" s="68" t="s">
        <v>1</v>
      </c>
      <c r="BZ3" s="68" t="s">
        <v>1</v>
      </c>
      <c r="CA3" s="68" t="s">
        <v>1</v>
      </c>
      <c r="CB3" s="68" t="s">
        <v>1</v>
      </c>
      <c r="CC3" s="68" t="s">
        <v>1</v>
      </c>
      <c r="CD3" s="68" t="s">
        <v>1</v>
      </c>
      <c r="CE3" s="68" t="s">
        <v>1</v>
      </c>
      <c r="CF3" s="68" t="s">
        <v>1</v>
      </c>
      <c r="CG3" s="68" t="s">
        <v>1</v>
      </c>
      <c r="CH3" s="68" t="s">
        <v>1</v>
      </c>
      <c r="CI3" s="68" t="s">
        <v>1</v>
      </c>
      <c r="CJ3" s="68" t="s">
        <v>1</v>
      </c>
      <c r="CL3" s="68" t="s">
        <v>1</v>
      </c>
      <c r="CM3" s="68" t="s">
        <v>1</v>
      </c>
      <c r="CN3" s="68" t="s">
        <v>1</v>
      </c>
      <c r="CO3" s="68" t="s">
        <v>1</v>
      </c>
      <c r="CP3" s="68" t="s">
        <v>1</v>
      </c>
      <c r="CQ3" s="68" t="s">
        <v>1</v>
      </c>
      <c r="CR3" s="68" t="s">
        <v>1</v>
      </c>
      <c r="CS3" s="68" t="s">
        <v>1</v>
      </c>
      <c r="CT3" s="68" t="s">
        <v>1</v>
      </c>
      <c r="CU3" s="68" t="s">
        <v>1</v>
      </c>
      <c r="CV3" s="68" t="s">
        <v>1</v>
      </c>
      <c r="CW3" s="68" t="s">
        <v>1</v>
      </c>
      <c r="CX3" s="68" t="s">
        <v>1</v>
      </c>
      <c r="CZ3" s="68" t="s">
        <v>1</v>
      </c>
      <c r="DA3" s="68" t="s">
        <v>1</v>
      </c>
      <c r="DB3" s="68" t="s">
        <v>1</v>
      </c>
      <c r="DC3" s="68" t="s">
        <v>1</v>
      </c>
      <c r="DD3" s="68" t="s">
        <v>1</v>
      </c>
      <c r="DE3" s="68" t="s">
        <v>1</v>
      </c>
      <c r="DF3" s="68" t="s">
        <v>1</v>
      </c>
      <c r="DG3" s="68" t="s">
        <v>1</v>
      </c>
      <c r="DH3" s="68" t="s">
        <v>1</v>
      </c>
      <c r="DI3" s="68" t="s">
        <v>1</v>
      </c>
      <c r="DJ3" s="68" t="s">
        <v>1</v>
      </c>
      <c r="DK3" s="68" t="s">
        <v>1</v>
      </c>
      <c r="DL3" s="68" t="s">
        <v>1</v>
      </c>
      <c r="DN3" s="232" t="s">
        <v>10</v>
      </c>
      <c r="DO3" s="232" t="s">
        <v>10</v>
      </c>
      <c r="DP3" s="232" t="s">
        <v>10</v>
      </c>
      <c r="DQ3" s="232" t="s">
        <v>10</v>
      </c>
      <c r="DR3" s="232" t="s">
        <v>10</v>
      </c>
      <c r="DS3" s="232" t="s">
        <v>10</v>
      </c>
      <c r="DT3" s="232" t="s">
        <v>10</v>
      </c>
      <c r="DU3" s="232" t="s">
        <v>10</v>
      </c>
      <c r="DV3" s="232" t="s">
        <v>10</v>
      </c>
      <c r="DW3" s="232" t="s">
        <v>10</v>
      </c>
      <c r="DX3" s="232" t="s">
        <v>10</v>
      </c>
      <c r="DY3" s="232" t="s">
        <v>10</v>
      </c>
      <c r="DZ3" s="232" t="s">
        <v>10</v>
      </c>
    </row>
    <row r="4" spans="1:130" x14ac:dyDescent="0.25">
      <c r="A4" s="85" t="s">
        <v>3</v>
      </c>
      <c r="B4" s="246" t="s">
        <v>4</v>
      </c>
      <c r="C4" s="246" t="s">
        <v>4</v>
      </c>
      <c r="F4" s="68" t="s">
        <v>11</v>
      </c>
      <c r="G4" s="68" t="s">
        <v>11</v>
      </c>
      <c r="H4" s="68" t="s">
        <v>11</v>
      </c>
      <c r="I4" s="68" t="s">
        <v>11</v>
      </c>
      <c r="J4" s="68" t="s">
        <v>11</v>
      </c>
      <c r="K4" s="68" t="s">
        <v>11</v>
      </c>
      <c r="L4" s="68" t="s">
        <v>11</v>
      </c>
      <c r="M4" s="68" t="s">
        <v>11</v>
      </c>
      <c r="N4" s="68" t="s">
        <v>11</v>
      </c>
      <c r="O4" s="68" t="s">
        <v>11</v>
      </c>
      <c r="P4" s="68" t="s">
        <v>11</v>
      </c>
      <c r="Q4" s="68" t="s">
        <v>11</v>
      </c>
      <c r="R4" s="68" t="s">
        <v>4</v>
      </c>
      <c r="T4" s="68" t="s">
        <v>11</v>
      </c>
      <c r="U4" s="68" t="s">
        <v>11</v>
      </c>
      <c r="V4" s="68" t="s">
        <v>11</v>
      </c>
      <c r="W4" s="68" t="s">
        <v>11</v>
      </c>
      <c r="X4" s="68" t="s">
        <v>11</v>
      </c>
      <c r="Y4" s="68" t="s">
        <v>11</v>
      </c>
      <c r="Z4" s="68" t="s">
        <v>11</v>
      </c>
      <c r="AA4" s="68" t="s">
        <v>11</v>
      </c>
      <c r="AB4" s="68" t="s">
        <v>11</v>
      </c>
      <c r="AC4" s="68" t="s">
        <v>11</v>
      </c>
      <c r="AD4" s="68" t="s">
        <v>11</v>
      </c>
      <c r="AE4" s="68" t="s">
        <v>11</v>
      </c>
      <c r="AF4" s="68" t="s">
        <v>4</v>
      </c>
      <c r="AH4" s="69" t="s">
        <v>11</v>
      </c>
      <c r="AI4" s="69" t="s">
        <v>11</v>
      </c>
      <c r="AJ4" s="69" t="s">
        <v>11</v>
      </c>
      <c r="AK4" s="69" t="s">
        <v>11</v>
      </c>
      <c r="AL4" s="69" t="s">
        <v>11</v>
      </c>
      <c r="AM4" s="69" t="s">
        <v>11</v>
      </c>
      <c r="AN4" s="69" t="s">
        <v>11</v>
      </c>
      <c r="AO4" s="69" t="s">
        <v>11</v>
      </c>
      <c r="AP4" s="69" t="s">
        <v>11</v>
      </c>
      <c r="AQ4" s="69" t="s">
        <v>11</v>
      </c>
      <c r="AR4" s="69" t="s">
        <v>11</v>
      </c>
      <c r="AS4" s="69" t="s">
        <v>11</v>
      </c>
      <c r="AT4" s="70" t="s">
        <v>4</v>
      </c>
      <c r="AV4" s="68" t="s">
        <v>11</v>
      </c>
      <c r="AW4" s="68" t="s">
        <v>11</v>
      </c>
      <c r="AX4" s="68" t="s">
        <v>11</v>
      </c>
      <c r="AY4" s="68" t="s">
        <v>11</v>
      </c>
      <c r="AZ4" s="68" t="s">
        <v>11</v>
      </c>
      <c r="BA4" s="68" t="s">
        <v>11</v>
      </c>
      <c r="BB4" s="68" t="s">
        <v>11</v>
      </c>
      <c r="BC4" s="68" t="s">
        <v>11</v>
      </c>
      <c r="BD4" s="68" t="s">
        <v>11</v>
      </c>
      <c r="BE4" s="68" t="s">
        <v>11</v>
      </c>
      <c r="BF4" s="68" t="s">
        <v>11</v>
      </c>
      <c r="BG4" s="68" t="s">
        <v>11</v>
      </c>
      <c r="BH4" s="68" t="s">
        <v>4</v>
      </c>
      <c r="BJ4" s="68" t="s">
        <v>11</v>
      </c>
      <c r="BK4" s="68" t="s">
        <v>11</v>
      </c>
      <c r="BL4" s="68" t="s">
        <v>11</v>
      </c>
      <c r="BM4" s="68" t="s">
        <v>11</v>
      </c>
      <c r="BN4" s="68" t="s">
        <v>11</v>
      </c>
      <c r="BO4" s="68" t="s">
        <v>11</v>
      </c>
      <c r="BP4" s="68" t="s">
        <v>11</v>
      </c>
      <c r="BQ4" s="68" t="s">
        <v>11</v>
      </c>
      <c r="BR4" s="68" t="s">
        <v>11</v>
      </c>
      <c r="BS4" s="68" t="s">
        <v>11</v>
      </c>
      <c r="BT4" s="68" t="s">
        <v>11</v>
      </c>
      <c r="BU4" s="68" t="s">
        <v>11</v>
      </c>
      <c r="BV4" s="68" t="s">
        <v>4</v>
      </c>
      <c r="BX4" s="68" t="s">
        <v>11</v>
      </c>
      <c r="BY4" s="68" t="s">
        <v>11</v>
      </c>
      <c r="BZ4" s="68" t="s">
        <v>11</v>
      </c>
      <c r="CA4" s="68" t="s">
        <v>11</v>
      </c>
      <c r="CB4" s="68" t="s">
        <v>11</v>
      </c>
      <c r="CC4" s="68" t="s">
        <v>11</v>
      </c>
      <c r="CD4" s="68" t="s">
        <v>11</v>
      </c>
      <c r="CE4" s="68" t="s">
        <v>11</v>
      </c>
      <c r="CF4" s="68" t="s">
        <v>11</v>
      </c>
      <c r="CG4" s="68" t="s">
        <v>11</v>
      </c>
      <c r="CH4" s="68" t="s">
        <v>11</v>
      </c>
      <c r="CI4" s="68" t="s">
        <v>11</v>
      </c>
      <c r="CJ4" s="247" t="s">
        <v>49</v>
      </c>
      <c r="CL4" s="68" t="s">
        <v>11</v>
      </c>
      <c r="CM4" s="68" t="s">
        <v>11</v>
      </c>
      <c r="CN4" s="68" t="s">
        <v>11</v>
      </c>
      <c r="CO4" s="68" t="s">
        <v>11</v>
      </c>
      <c r="CP4" s="68" t="s">
        <v>11</v>
      </c>
      <c r="CQ4" s="68" t="s">
        <v>11</v>
      </c>
      <c r="CR4" s="68" t="s">
        <v>11</v>
      </c>
      <c r="CS4" s="68" t="s">
        <v>11</v>
      </c>
      <c r="CT4" s="68" t="s">
        <v>11</v>
      </c>
      <c r="CU4" s="68" t="s">
        <v>11</v>
      </c>
      <c r="CV4" s="68" t="s">
        <v>11</v>
      </c>
      <c r="CW4" s="68" t="s">
        <v>11</v>
      </c>
      <c r="CX4" s="68" t="s">
        <v>4</v>
      </c>
      <c r="CZ4" s="68" t="s">
        <v>11</v>
      </c>
      <c r="DA4" s="68" t="s">
        <v>11</v>
      </c>
      <c r="DB4" s="68" t="s">
        <v>11</v>
      </c>
      <c r="DC4" s="68" t="s">
        <v>11</v>
      </c>
      <c r="DD4" s="68" t="s">
        <v>11</v>
      </c>
      <c r="DE4" s="68" t="s">
        <v>11</v>
      </c>
      <c r="DF4" s="68" t="s">
        <v>11</v>
      </c>
      <c r="DG4" s="68" t="s">
        <v>11</v>
      </c>
      <c r="DH4" s="68" t="s">
        <v>11</v>
      </c>
      <c r="DI4" s="68" t="s">
        <v>11</v>
      </c>
      <c r="DJ4" s="68" t="s">
        <v>11</v>
      </c>
      <c r="DK4" s="68" t="s">
        <v>11</v>
      </c>
      <c r="DL4" s="68" t="s">
        <v>4</v>
      </c>
      <c r="DN4" s="233" t="s">
        <v>11</v>
      </c>
      <c r="DO4" s="233" t="s">
        <v>11</v>
      </c>
      <c r="DP4" s="233" t="s">
        <v>11</v>
      </c>
      <c r="DQ4" s="233" t="s">
        <v>11</v>
      </c>
      <c r="DR4" s="233" t="s">
        <v>11</v>
      </c>
      <c r="DS4" s="233" t="s">
        <v>11</v>
      </c>
      <c r="DT4" s="233" t="s">
        <v>11</v>
      </c>
      <c r="DU4" s="233" t="s">
        <v>11</v>
      </c>
      <c r="DV4" s="233" t="s">
        <v>11</v>
      </c>
      <c r="DW4" s="233" t="s">
        <v>11</v>
      </c>
      <c r="DX4" s="233" t="s">
        <v>11</v>
      </c>
      <c r="DY4" s="233" t="s">
        <v>11</v>
      </c>
      <c r="DZ4" s="233" t="s">
        <v>49</v>
      </c>
    </row>
    <row r="5" spans="1:130" ht="31.5" x14ac:dyDescent="0.25">
      <c r="A5" s="84" t="s">
        <v>325</v>
      </c>
      <c r="B5" s="68" t="s">
        <v>326</v>
      </c>
      <c r="C5" s="68" t="s">
        <v>326</v>
      </c>
      <c r="D5" s="68" t="s">
        <v>5</v>
      </c>
      <c r="F5" s="68" t="s">
        <v>12</v>
      </c>
      <c r="G5" s="68" t="s">
        <v>13</v>
      </c>
      <c r="H5" s="68" t="s">
        <v>14</v>
      </c>
      <c r="I5" s="68" t="s">
        <v>15</v>
      </c>
      <c r="J5" s="68" t="s">
        <v>16</v>
      </c>
      <c r="K5" s="68" t="s">
        <v>17</v>
      </c>
      <c r="L5" s="68" t="s">
        <v>18</v>
      </c>
      <c r="M5" s="68" t="s">
        <v>19</v>
      </c>
      <c r="N5" s="68" t="s">
        <v>20</v>
      </c>
      <c r="O5" s="68" t="s">
        <v>21</v>
      </c>
      <c r="P5" s="68" t="s">
        <v>22</v>
      </c>
      <c r="Q5" s="68" t="s">
        <v>23</v>
      </c>
      <c r="R5" s="68" t="s">
        <v>28</v>
      </c>
      <c r="T5" s="68" t="s">
        <v>12</v>
      </c>
      <c r="U5" s="68" t="s">
        <v>13</v>
      </c>
      <c r="V5" s="68" t="s">
        <v>14</v>
      </c>
      <c r="W5" s="68" t="s">
        <v>15</v>
      </c>
      <c r="X5" s="68" t="s">
        <v>16</v>
      </c>
      <c r="Y5" s="68" t="s">
        <v>17</v>
      </c>
      <c r="Z5" s="68" t="s">
        <v>18</v>
      </c>
      <c r="AA5" s="68" t="s">
        <v>19</v>
      </c>
      <c r="AB5" s="68" t="s">
        <v>20</v>
      </c>
      <c r="AC5" s="68" t="s">
        <v>21</v>
      </c>
      <c r="AD5" s="68" t="s">
        <v>22</v>
      </c>
      <c r="AE5" s="68" t="s">
        <v>23</v>
      </c>
      <c r="AF5" s="68" t="s">
        <v>28</v>
      </c>
      <c r="AH5" s="71" t="s">
        <v>12</v>
      </c>
      <c r="AI5" s="71" t="s">
        <v>13</v>
      </c>
      <c r="AJ5" s="71" t="s">
        <v>14</v>
      </c>
      <c r="AK5" s="71" t="s">
        <v>15</v>
      </c>
      <c r="AL5" s="71" t="s">
        <v>16</v>
      </c>
      <c r="AM5" s="71" t="s">
        <v>17</v>
      </c>
      <c r="AN5" s="71" t="s">
        <v>18</v>
      </c>
      <c r="AO5" s="69" t="s">
        <v>19</v>
      </c>
      <c r="AP5" s="69" t="s">
        <v>20</v>
      </c>
      <c r="AQ5" s="69" t="s">
        <v>21</v>
      </c>
      <c r="AR5" s="69" t="s">
        <v>22</v>
      </c>
      <c r="AS5" s="69" t="s">
        <v>23</v>
      </c>
      <c r="AT5" s="68" t="s">
        <v>28</v>
      </c>
      <c r="AV5" s="68" t="s">
        <v>12</v>
      </c>
      <c r="AW5" s="68" t="s">
        <v>13</v>
      </c>
      <c r="AX5" s="68" t="s">
        <v>14</v>
      </c>
      <c r="AY5" s="68" t="s">
        <v>15</v>
      </c>
      <c r="AZ5" s="68" t="s">
        <v>16</v>
      </c>
      <c r="BA5" s="68" t="s">
        <v>17</v>
      </c>
      <c r="BB5" s="68" t="s">
        <v>18</v>
      </c>
      <c r="BC5" s="68" t="s">
        <v>19</v>
      </c>
      <c r="BD5" s="68" t="s">
        <v>20</v>
      </c>
      <c r="BE5" s="68" t="s">
        <v>21</v>
      </c>
      <c r="BF5" s="68" t="s">
        <v>22</v>
      </c>
      <c r="BG5" s="68" t="s">
        <v>23</v>
      </c>
      <c r="BH5" s="68" t="s">
        <v>28</v>
      </c>
      <c r="BI5" s="248"/>
      <c r="BJ5" s="68" t="s">
        <v>12</v>
      </c>
      <c r="BK5" s="68" t="s">
        <v>13</v>
      </c>
      <c r="BL5" s="68" t="s">
        <v>14</v>
      </c>
      <c r="BM5" s="68" t="s">
        <v>15</v>
      </c>
      <c r="BN5" s="68" t="s">
        <v>16</v>
      </c>
      <c r="BO5" s="68" t="s">
        <v>17</v>
      </c>
      <c r="BP5" s="68" t="s">
        <v>18</v>
      </c>
      <c r="BQ5" s="68" t="s">
        <v>19</v>
      </c>
      <c r="BR5" s="68" t="s">
        <v>20</v>
      </c>
      <c r="BS5" s="68" t="s">
        <v>21</v>
      </c>
      <c r="BT5" s="68" t="s">
        <v>22</v>
      </c>
      <c r="BU5" s="68" t="s">
        <v>23</v>
      </c>
      <c r="BV5" s="68" t="s">
        <v>28</v>
      </c>
      <c r="BW5" s="248"/>
      <c r="BX5" s="68" t="s">
        <v>12</v>
      </c>
      <c r="BY5" s="68" t="s">
        <v>13</v>
      </c>
      <c r="BZ5" s="68" t="s">
        <v>14</v>
      </c>
      <c r="CA5" s="68" t="s">
        <v>15</v>
      </c>
      <c r="CB5" s="68" t="s">
        <v>16</v>
      </c>
      <c r="CC5" s="68" t="s">
        <v>17</v>
      </c>
      <c r="CD5" s="68" t="s">
        <v>18</v>
      </c>
      <c r="CE5" s="68" t="s">
        <v>19</v>
      </c>
      <c r="CF5" s="68" t="s">
        <v>20</v>
      </c>
      <c r="CG5" s="68" t="s">
        <v>21</v>
      </c>
      <c r="CH5" s="68" t="s">
        <v>22</v>
      </c>
      <c r="CI5" s="68" t="s">
        <v>23</v>
      </c>
      <c r="CJ5" s="68" t="s">
        <v>28</v>
      </c>
      <c r="CL5" s="68" t="s">
        <v>12</v>
      </c>
      <c r="CM5" s="68" t="s">
        <v>13</v>
      </c>
      <c r="CN5" s="68" t="s">
        <v>14</v>
      </c>
      <c r="CO5" s="68" t="s">
        <v>15</v>
      </c>
      <c r="CP5" s="68" t="s">
        <v>16</v>
      </c>
      <c r="CQ5" s="68" t="s">
        <v>17</v>
      </c>
      <c r="CR5" s="68" t="s">
        <v>18</v>
      </c>
      <c r="CS5" s="68" t="s">
        <v>19</v>
      </c>
      <c r="CT5" s="68" t="s">
        <v>20</v>
      </c>
      <c r="CU5" s="68" t="s">
        <v>21</v>
      </c>
      <c r="CV5" s="68" t="s">
        <v>22</v>
      </c>
      <c r="CW5" s="68" t="s">
        <v>23</v>
      </c>
      <c r="CX5" s="68" t="s">
        <v>23</v>
      </c>
      <c r="CY5" s="248"/>
      <c r="CZ5" s="68" t="s">
        <v>12</v>
      </c>
      <c r="DA5" s="68" t="s">
        <v>13</v>
      </c>
      <c r="DB5" s="68" t="s">
        <v>14</v>
      </c>
      <c r="DC5" s="68" t="s">
        <v>15</v>
      </c>
      <c r="DD5" s="68" t="s">
        <v>16</v>
      </c>
      <c r="DE5" s="68" t="s">
        <v>17</v>
      </c>
      <c r="DF5" s="68" t="s">
        <v>18</v>
      </c>
      <c r="DG5" s="68" t="s">
        <v>19</v>
      </c>
      <c r="DH5" s="68" t="s">
        <v>20</v>
      </c>
      <c r="DI5" s="68" t="s">
        <v>21</v>
      </c>
      <c r="DJ5" s="68" t="s">
        <v>22</v>
      </c>
      <c r="DK5" s="68" t="s">
        <v>23</v>
      </c>
      <c r="DL5" s="68" t="s">
        <v>23</v>
      </c>
      <c r="DN5" s="232" t="s">
        <v>12</v>
      </c>
      <c r="DO5" s="232" t="s">
        <v>13</v>
      </c>
      <c r="DP5" s="232" t="s">
        <v>14</v>
      </c>
      <c r="DQ5" s="232" t="s">
        <v>15</v>
      </c>
      <c r="DR5" s="232" t="s">
        <v>16</v>
      </c>
      <c r="DS5" s="232" t="s">
        <v>17</v>
      </c>
      <c r="DT5" s="232" t="s">
        <v>18</v>
      </c>
      <c r="DU5" s="232" t="s">
        <v>19</v>
      </c>
      <c r="DV5" s="232" t="s">
        <v>20</v>
      </c>
      <c r="DW5" s="232" t="s">
        <v>21</v>
      </c>
      <c r="DX5" s="232" t="s">
        <v>22</v>
      </c>
      <c r="DY5" s="232" t="s">
        <v>23</v>
      </c>
      <c r="DZ5" s="232" t="s">
        <v>28</v>
      </c>
    </row>
    <row r="6" spans="1:130" ht="16.5" customHeight="1" x14ac:dyDescent="0.25">
      <c r="A6" s="86" t="s">
        <v>24</v>
      </c>
      <c r="B6" s="78"/>
      <c r="C6" s="78"/>
      <c r="D6" s="78"/>
      <c r="E6" s="67" t="s">
        <v>6</v>
      </c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67" t="s">
        <v>6</v>
      </c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V6" s="250"/>
      <c r="AW6" s="250"/>
      <c r="AX6" s="250"/>
      <c r="AY6" s="250"/>
      <c r="AZ6" s="250"/>
      <c r="BA6" s="250"/>
      <c r="BB6" s="250"/>
      <c r="BC6" s="250"/>
      <c r="BD6" s="250"/>
      <c r="BE6" s="250"/>
      <c r="BF6" s="250"/>
      <c r="BG6" s="250"/>
      <c r="BH6" s="250"/>
      <c r="BJ6" s="249"/>
      <c r="BK6" s="249"/>
      <c r="BL6" s="249"/>
      <c r="BM6" s="249"/>
      <c r="BN6" s="249"/>
      <c r="BO6" s="249"/>
      <c r="BP6" s="249"/>
      <c r="BQ6" s="249"/>
      <c r="BR6" s="249"/>
      <c r="BS6" s="249"/>
      <c r="BT6" s="249"/>
      <c r="BU6" s="249"/>
      <c r="BV6" s="249"/>
      <c r="BX6" s="249"/>
      <c r="BY6" s="249"/>
      <c r="BZ6" s="249"/>
      <c r="CA6" s="249"/>
      <c r="CB6" s="249"/>
      <c r="CC6" s="249"/>
      <c r="CD6" s="249"/>
      <c r="CE6" s="249"/>
      <c r="CF6" s="249"/>
      <c r="CG6" s="249"/>
      <c r="CH6" s="249"/>
      <c r="CI6" s="249"/>
      <c r="CJ6" s="73"/>
      <c r="CK6" s="67" t="s">
        <v>6</v>
      </c>
      <c r="CL6" s="249"/>
      <c r="CM6" s="249"/>
      <c r="CN6" s="249"/>
      <c r="CO6" s="249"/>
      <c r="CP6" s="249"/>
      <c r="CQ6" s="249"/>
      <c r="CR6" s="249"/>
      <c r="CS6" s="249"/>
      <c r="CT6" s="249"/>
      <c r="CU6" s="249"/>
      <c r="CV6" s="249"/>
      <c r="CW6" s="249"/>
      <c r="CX6" s="249"/>
      <c r="CZ6" s="249"/>
      <c r="DA6" s="249"/>
      <c r="DB6" s="249"/>
      <c r="DC6" s="249"/>
      <c r="DD6" s="249"/>
      <c r="DE6" s="249"/>
      <c r="DF6" s="249"/>
      <c r="DG6" s="249"/>
      <c r="DH6" s="249"/>
      <c r="DI6" s="249"/>
      <c r="DJ6" s="249"/>
      <c r="DK6" s="249"/>
      <c r="DL6" s="249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</row>
    <row r="7" spans="1:130" ht="16.5" customHeight="1" x14ac:dyDescent="0.25">
      <c r="A7" s="86" t="s">
        <v>25</v>
      </c>
      <c r="B7" s="78"/>
      <c r="C7" s="78"/>
      <c r="D7" s="78"/>
      <c r="E7" s="67" t="s">
        <v>6</v>
      </c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67" t="s">
        <v>6</v>
      </c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V7" s="250"/>
      <c r="AW7" s="250"/>
      <c r="AX7" s="250"/>
      <c r="AY7" s="250"/>
      <c r="AZ7" s="250"/>
      <c r="BA7" s="250"/>
      <c r="BB7" s="250"/>
      <c r="BC7" s="250"/>
      <c r="BD7" s="250"/>
      <c r="BE7" s="250"/>
      <c r="BF7" s="250"/>
      <c r="BG7" s="250"/>
      <c r="BH7" s="250"/>
      <c r="BJ7" s="249"/>
      <c r="BK7" s="249"/>
      <c r="BL7" s="249"/>
      <c r="BM7" s="249"/>
      <c r="BN7" s="249"/>
      <c r="BO7" s="249"/>
      <c r="BP7" s="249"/>
      <c r="BQ7" s="249"/>
      <c r="BR7" s="249"/>
      <c r="BS7" s="249"/>
      <c r="BT7" s="249"/>
      <c r="BU7" s="249"/>
      <c r="BV7" s="249"/>
      <c r="BX7" s="249"/>
      <c r="BY7" s="249"/>
      <c r="BZ7" s="249"/>
      <c r="CA7" s="249"/>
      <c r="CB7" s="249"/>
      <c r="CC7" s="249"/>
      <c r="CD7" s="249"/>
      <c r="CE7" s="249"/>
      <c r="CF7" s="249"/>
      <c r="CG7" s="249"/>
      <c r="CH7" s="249"/>
      <c r="CI7" s="249"/>
      <c r="CJ7" s="73"/>
      <c r="CK7" s="67" t="s">
        <v>6</v>
      </c>
      <c r="CL7" s="249"/>
      <c r="CM7" s="249"/>
      <c r="CN7" s="249"/>
      <c r="CO7" s="249"/>
      <c r="CP7" s="249"/>
      <c r="CQ7" s="249"/>
      <c r="CR7" s="249"/>
      <c r="CS7" s="249"/>
      <c r="CT7" s="249"/>
      <c r="CU7" s="249"/>
      <c r="CV7" s="249"/>
      <c r="CW7" s="249"/>
      <c r="CX7" s="249"/>
      <c r="CZ7" s="249"/>
      <c r="DA7" s="249"/>
      <c r="DB7" s="249"/>
      <c r="DC7" s="249"/>
      <c r="DD7" s="249"/>
      <c r="DE7" s="249"/>
      <c r="DF7" s="249"/>
      <c r="DG7" s="249"/>
      <c r="DH7" s="249"/>
      <c r="DI7" s="249"/>
      <c r="DJ7" s="249"/>
      <c r="DK7" s="249"/>
      <c r="DL7" s="249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</row>
    <row r="8" spans="1:130" ht="16.5" customHeight="1" x14ac:dyDescent="0.25">
      <c r="A8" s="88" t="s">
        <v>26</v>
      </c>
      <c r="B8" s="89">
        <f>R8</f>
        <v>94.295490000000015</v>
      </c>
      <c r="C8" s="89">
        <f>SUM(DN8:DO8)</f>
        <v>109.395</v>
      </c>
      <c r="D8" s="90">
        <f>C8-B8</f>
        <v>15.099509999999981</v>
      </c>
      <c r="E8" s="67" t="s">
        <v>6</v>
      </c>
      <c r="F8" s="75">
        <v>67.553990000000013</v>
      </c>
      <c r="G8" s="75">
        <v>26.741499999999998</v>
      </c>
      <c r="H8" s="75"/>
      <c r="I8" s="75"/>
      <c r="J8" s="75"/>
      <c r="K8" s="75"/>
      <c r="L8" s="91"/>
      <c r="M8" s="91"/>
      <c r="N8" s="74"/>
      <c r="O8" s="74"/>
      <c r="P8" s="74"/>
      <c r="Q8" s="74"/>
      <c r="R8" s="251">
        <f>SUM(F8:Q8)</f>
        <v>94.295490000000015</v>
      </c>
      <c r="S8" s="67" t="s">
        <v>6</v>
      </c>
      <c r="T8" s="75">
        <v>62.103410000000004</v>
      </c>
      <c r="U8" s="75">
        <v>45.607430000000001</v>
      </c>
      <c r="V8" s="75">
        <v>56.198000000000029</v>
      </c>
      <c r="W8" s="75">
        <v>39.882409999999993</v>
      </c>
      <c r="X8" s="75">
        <v>52.977839999999993</v>
      </c>
      <c r="Y8" s="75">
        <v>38.529819999999994</v>
      </c>
      <c r="Z8" s="91">
        <v>40.607519999999994</v>
      </c>
      <c r="AA8" s="91">
        <v>46.508859999999999</v>
      </c>
      <c r="AB8" s="74">
        <v>45.872599999999991</v>
      </c>
      <c r="AC8" s="74">
        <v>40.628860000000003</v>
      </c>
      <c r="AD8" s="74">
        <v>43.856999999999992</v>
      </c>
      <c r="AE8" s="74">
        <v>50.368749999999984</v>
      </c>
      <c r="AF8" s="251">
        <f>SUM(T8:AE8)</f>
        <v>563.14249999999993</v>
      </c>
      <c r="AH8" s="239">
        <v>62.103410000000004</v>
      </c>
      <c r="AI8" s="239">
        <v>45.607430000000001</v>
      </c>
      <c r="AJ8" s="239">
        <v>56.198000000000029</v>
      </c>
      <c r="AK8" s="239">
        <v>39.882409999999993</v>
      </c>
      <c r="AL8" s="239">
        <v>52.977839999999993</v>
      </c>
      <c r="AM8" s="239">
        <v>38.529819999999994</v>
      </c>
      <c r="AN8" s="239">
        <v>40.607519999999994</v>
      </c>
      <c r="AO8" s="239">
        <v>40.999618789500794</v>
      </c>
      <c r="AP8" s="239">
        <v>41.027924155515798</v>
      </c>
      <c r="AQ8" s="239">
        <v>39.190057534621403</v>
      </c>
      <c r="AR8" s="239">
        <v>41.084598590541603</v>
      </c>
      <c r="AS8" s="239">
        <v>42.981738950107903</v>
      </c>
      <c r="AT8" s="76">
        <f>SUM(AH8:AS8)</f>
        <v>541.19036802028745</v>
      </c>
      <c r="AV8" s="240">
        <v>63.787639999999996</v>
      </c>
      <c r="AW8" s="240">
        <v>45.607430000000001</v>
      </c>
      <c r="AX8" s="240">
        <v>56.198</v>
      </c>
      <c r="AY8" s="240">
        <v>39.88241</v>
      </c>
      <c r="AZ8" s="240">
        <v>52.977839999999993</v>
      </c>
      <c r="BA8" s="240">
        <v>39.149879155973004</v>
      </c>
      <c r="BB8" s="240">
        <v>40.971334636600098</v>
      </c>
      <c r="BC8" s="240">
        <v>40.999618789500794</v>
      </c>
      <c r="BD8" s="240">
        <v>41.027924155515798</v>
      </c>
      <c r="BE8" s="240">
        <v>39.190057534621403</v>
      </c>
      <c r="BF8" s="240">
        <v>41.084598590541603</v>
      </c>
      <c r="BG8" s="240">
        <v>42.981738950107903</v>
      </c>
      <c r="BH8" s="252">
        <f>SUM(AV8:BG8)</f>
        <v>543.85847181286056</v>
      </c>
      <c r="BJ8" s="253">
        <v>63.787999999999997</v>
      </c>
      <c r="BK8" s="253">
        <v>45.606999999999999</v>
      </c>
      <c r="BL8" s="253">
        <v>64.0288329782028</v>
      </c>
      <c r="BM8" s="253">
        <v>61.286830489347096</v>
      </c>
      <c r="BN8" s="253">
        <v>58.541052530627503</v>
      </c>
      <c r="BO8" s="253">
        <v>61.370644326565198</v>
      </c>
      <c r="BP8" s="253">
        <v>65.3283115761311</v>
      </c>
      <c r="BQ8" s="253">
        <v>65.373233896351707</v>
      </c>
      <c r="BR8" s="253">
        <v>65.4181899083123</v>
      </c>
      <c r="BS8" s="253">
        <v>62.487580562860295</v>
      </c>
      <c r="BT8" s="253">
        <v>65.508203108548599</v>
      </c>
      <c r="BU8" s="253">
        <v>68.532953999573905</v>
      </c>
      <c r="BV8" s="254">
        <f>SUM(BJ8:BU8)</f>
        <v>747.27083337652061</v>
      </c>
      <c r="BW8" s="255"/>
      <c r="BX8" s="75">
        <v>57.390680000000003</v>
      </c>
      <c r="BY8" s="75">
        <v>52.837470000000003</v>
      </c>
      <c r="BZ8" s="75">
        <v>63.651160000000004</v>
      </c>
      <c r="CA8" s="75">
        <v>60.671579999999999</v>
      </c>
      <c r="CB8" s="75">
        <v>57.476999999999997</v>
      </c>
      <c r="CC8" s="75">
        <v>57.533999999999999</v>
      </c>
      <c r="CD8" s="91">
        <v>58.067</v>
      </c>
      <c r="CE8" s="91">
        <v>66.061000000000007</v>
      </c>
      <c r="CF8" s="91">
        <v>58.6852018028709</v>
      </c>
      <c r="CG8" s="91">
        <v>56.0685253418741</v>
      </c>
      <c r="CH8" s="91">
        <v>58.791761690563099</v>
      </c>
      <c r="CI8" s="91">
        <v>61.519899820712894</v>
      </c>
      <c r="CJ8" s="76">
        <f>SUM(BX8:CI8)</f>
        <v>708.75527865602101</v>
      </c>
      <c r="CK8" s="67" t="s">
        <v>6</v>
      </c>
      <c r="CL8" s="76">
        <v>41.082419999999999</v>
      </c>
      <c r="CM8" s="76">
        <v>39.316850000000002</v>
      </c>
      <c r="CN8" s="76">
        <v>46</v>
      </c>
      <c r="CO8" s="76">
        <v>44.721699999999998</v>
      </c>
      <c r="CP8" s="76">
        <v>40.773879999999998</v>
      </c>
      <c r="CQ8" s="76">
        <v>41.42559</v>
      </c>
      <c r="CR8" s="76">
        <v>42.112369999999999</v>
      </c>
      <c r="CS8" s="76">
        <v>42.912330000000004</v>
      </c>
      <c r="CT8" s="76">
        <v>44.732480000000002</v>
      </c>
      <c r="CU8" s="76">
        <v>59.576729999999998</v>
      </c>
      <c r="CV8" s="76">
        <v>58.619779999999999</v>
      </c>
      <c r="CW8" s="76">
        <v>60.095330000000004</v>
      </c>
      <c r="CX8" s="256">
        <f>SUM(CL8:CW8)</f>
        <v>561.36946</v>
      </c>
      <c r="CZ8" s="76">
        <v>42.777009999999997</v>
      </c>
      <c r="DA8" s="76">
        <v>41.442779999999999</v>
      </c>
      <c r="DB8" s="76">
        <v>43.449010000000001</v>
      </c>
      <c r="DC8" s="76">
        <v>34.500160000000001</v>
      </c>
      <c r="DD8" s="76">
        <v>45.69623</v>
      </c>
      <c r="DE8" s="76">
        <v>39.209209999999999</v>
      </c>
      <c r="DF8" s="76">
        <v>41.898449999999997</v>
      </c>
      <c r="DG8" s="76">
        <v>39.451819999999998</v>
      </c>
      <c r="DH8" s="76">
        <v>40.36027</v>
      </c>
      <c r="DI8" s="76">
        <v>43.352670000000003</v>
      </c>
      <c r="DJ8" s="76">
        <v>39.362229999999997</v>
      </c>
      <c r="DK8" s="76">
        <v>43.47242</v>
      </c>
      <c r="DL8" s="76">
        <f>SUM(CZ8:DK8)</f>
        <v>494.97226000000001</v>
      </c>
      <c r="DN8" s="234">
        <v>63.787999999999997</v>
      </c>
      <c r="DO8" s="234">
        <v>45.606999999999999</v>
      </c>
      <c r="DP8" s="234">
        <v>56.198</v>
      </c>
      <c r="DQ8" s="234">
        <v>39.881999999999998</v>
      </c>
      <c r="DR8" s="234">
        <v>52.978000000000002</v>
      </c>
      <c r="DS8" s="234">
        <v>38.53</v>
      </c>
      <c r="DT8" s="234">
        <v>40.607999999999997</v>
      </c>
      <c r="DU8" s="234">
        <v>48.192999999999998</v>
      </c>
      <c r="DV8" s="234">
        <v>39.15</v>
      </c>
      <c r="DW8" s="234">
        <v>37.396000000000001</v>
      </c>
      <c r="DX8" s="234">
        <v>39.204000000000001</v>
      </c>
      <c r="DY8" s="234">
        <v>41.014000000000003</v>
      </c>
      <c r="DZ8" s="254">
        <f>SUM(DN8:DY8)</f>
        <v>542.54799999999989</v>
      </c>
    </row>
    <row r="9" spans="1:130" ht="16.5" customHeight="1" x14ac:dyDescent="0.25">
      <c r="A9" s="86" t="s">
        <v>27</v>
      </c>
      <c r="B9" s="93"/>
      <c r="C9" s="93"/>
      <c r="D9" s="94"/>
      <c r="E9" s="67" t="s">
        <v>6</v>
      </c>
      <c r="F9" s="257"/>
      <c r="G9" s="257"/>
      <c r="H9" s="257"/>
      <c r="I9" s="257"/>
      <c r="J9" s="257"/>
      <c r="K9" s="257"/>
      <c r="L9" s="257"/>
      <c r="M9" s="257"/>
      <c r="N9" s="258"/>
      <c r="O9" s="258"/>
      <c r="P9" s="258"/>
      <c r="Q9" s="258"/>
      <c r="R9" s="258"/>
      <c r="S9" s="67" t="s">
        <v>6</v>
      </c>
      <c r="T9" s="257"/>
      <c r="U9" s="257"/>
      <c r="V9" s="257"/>
      <c r="W9" s="257"/>
      <c r="X9" s="257"/>
      <c r="Y9" s="257"/>
      <c r="Z9" s="257"/>
      <c r="AA9" s="257"/>
      <c r="AB9" s="258"/>
      <c r="AC9" s="258"/>
      <c r="AD9" s="258"/>
      <c r="AE9" s="258"/>
      <c r="AF9" s="258"/>
      <c r="AH9" s="238"/>
      <c r="AI9" s="238"/>
      <c r="AJ9" s="238"/>
      <c r="AK9" s="238"/>
      <c r="AL9" s="238"/>
      <c r="AM9" s="238"/>
      <c r="AN9" s="238"/>
      <c r="AO9" s="238"/>
      <c r="AP9" s="238"/>
      <c r="AQ9" s="238"/>
      <c r="AR9" s="238"/>
      <c r="AS9" s="238"/>
      <c r="AT9" s="259"/>
      <c r="AV9" s="238"/>
      <c r="AW9" s="238"/>
      <c r="AX9" s="238"/>
      <c r="AY9" s="238"/>
      <c r="AZ9" s="238"/>
      <c r="BA9" s="238"/>
      <c r="BB9" s="238"/>
      <c r="BC9" s="238"/>
      <c r="BD9" s="238"/>
      <c r="BE9" s="238"/>
      <c r="BF9" s="238"/>
      <c r="BG9" s="238"/>
      <c r="BH9" s="250"/>
      <c r="BJ9" s="257"/>
      <c r="BK9" s="257"/>
      <c r="BL9" s="235"/>
      <c r="BM9" s="235"/>
      <c r="BN9" s="235"/>
      <c r="BO9" s="235"/>
      <c r="BP9" s="235"/>
      <c r="BQ9" s="235"/>
      <c r="BR9" s="235"/>
      <c r="BS9" s="235"/>
      <c r="BT9" s="235"/>
      <c r="BU9" s="235"/>
      <c r="BV9" s="237"/>
      <c r="BW9" s="255"/>
      <c r="BX9" s="257"/>
      <c r="BY9" s="257"/>
      <c r="BZ9" s="257"/>
      <c r="CA9" s="257"/>
      <c r="CB9" s="257"/>
      <c r="CC9" s="257"/>
      <c r="CD9" s="257"/>
      <c r="CE9" s="257"/>
      <c r="CF9" s="257"/>
      <c r="CG9" s="257"/>
      <c r="CH9" s="257"/>
      <c r="CI9" s="257"/>
      <c r="CJ9" s="259"/>
      <c r="CK9" s="67" t="s">
        <v>6</v>
      </c>
      <c r="CL9" s="78"/>
      <c r="CM9" s="78"/>
      <c r="CN9" s="259"/>
      <c r="CO9" s="259"/>
      <c r="CP9" s="259"/>
      <c r="CQ9" s="259"/>
      <c r="CR9" s="259"/>
      <c r="CS9" s="259"/>
      <c r="CT9" s="259"/>
      <c r="CU9" s="259"/>
      <c r="CV9" s="259"/>
      <c r="CW9" s="259"/>
      <c r="CX9" s="259"/>
      <c r="CZ9" s="259"/>
      <c r="DA9" s="259"/>
      <c r="DB9" s="259"/>
      <c r="DC9" s="259"/>
      <c r="DD9" s="259"/>
      <c r="DE9" s="259"/>
      <c r="DF9" s="259"/>
      <c r="DG9" s="259"/>
      <c r="DH9" s="259"/>
      <c r="DI9" s="259"/>
      <c r="DJ9" s="259"/>
      <c r="DK9" s="259"/>
      <c r="DL9" s="259"/>
      <c r="DN9" s="235"/>
      <c r="DO9" s="235"/>
      <c r="DP9" s="235"/>
      <c r="DQ9" s="235"/>
      <c r="DR9" s="235"/>
      <c r="DS9" s="235"/>
      <c r="DT9" s="235"/>
      <c r="DU9" s="235"/>
      <c r="DV9" s="235"/>
      <c r="DW9" s="235"/>
      <c r="DX9" s="235"/>
      <c r="DY9" s="235"/>
      <c r="DZ9" s="237"/>
    </row>
    <row r="10" spans="1:130" ht="16.5" customHeight="1" x14ac:dyDescent="0.25">
      <c r="A10" s="260" t="s">
        <v>29</v>
      </c>
      <c r="B10" s="95">
        <f t="shared" ref="B10:B19" si="0">R10</f>
        <v>0</v>
      </c>
      <c r="C10" s="242">
        <f t="shared" ref="C10:C19" si="1">SUM(DN10:DO10)</f>
        <v>0</v>
      </c>
      <c r="D10" s="94">
        <f>C10-B10</f>
        <v>0</v>
      </c>
      <c r="F10" s="77"/>
      <c r="G10" s="77"/>
      <c r="H10" s="77"/>
      <c r="I10" s="77"/>
      <c r="J10" s="77"/>
      <c r="K10" s="77"/>
      <c r="L10" s="77"/>
      <c r="M10" s="77"/>
      <c r="N10" s="258"/>
      <c r="O10" s="258"/>
      <c r="P10" s="258"/>
      <c r="Q10" s="258"/>
      <c r="R10" s="258">
        <f t="shared" ref="R10:R18" si="2">SUM(F10:Q10)</f>
        <v>0</v>
      </c>
      <c r="T10" s="77"/>
      <c r="U10" s="77"/>
      <c r="V10" s="77"/>
      <c r="W10" s="77"/>
      <c r="X10" s="77">
        <v>6.523000000000001E-2</v>
      </c>
      <c r="Y10" s="77"/>
      <c r="Z10" s="77"/>
      <c r="AA10" s="77"/>
      <c r="AB10" s="258"/>
      <c r="AC10" s="258"/>
      <c r="AD10" s="258"/>
      <c r="AE10" s="258"/>
      <c r="AF10" s="258">
        <f t="shared" ref="AF10:AF18" si="3">SUM(T10:AE10)</f>
        <v>6.523000000000001E-2</v>
      </c>
      <c r="AH10" s="238">
        <v>0</v>
      </c>
      <c r="AI10" s="238">
        <v>0</v>
      </c>
      <c r="AJ10" s="238">
        <v>0</v>
      </c>
      <c r="AK10" s="238">
        <v>0</v>
      </c>
      <c r="AL10" s="238">
        <v>6.523000000000001E-2</v>
      </c>
      <c r="AM10" s="238">
        <v>0</v>
      </c>
      <c r="AN10" s="238">
        <v>0</v>
      </c>
      <c r="AO10" s="238">
        <v>0</v>
      </c>
      <c r="AP10" s="238">
        <v>0</v>
      </c>
      <c r="AQ10" s="238">
        <v>0</v>
      </c>
      <c r="AR10" s="238">
        <v>0</v>
      </c>
      <c r="AS10" s="238">
        <v>0</v>
      </c>
      <c r="AT10" s="259">
        <f>SUM(AH10:AS10)</f>
        <v>6.523000000000001E-2</v>
      </c>
      <c r="AV10" s="238">
        <v>0</v>
      </c>
      <c r="AW10" s="238">
        <v>0</v>
      </c>
      <c r="AX10" s="238">
        <v>0</v>
      </c>
      <c r="AY10" s="238">
        <v>0</v>
      </c>
      <c r="AZ10" s="238">
        <v>6.523000000000001E-2</v>
      </c>
      <c r="BA10" s="238">
        <v>0</v>
      </c>
      <c r="BB10" s="238">
        <v>0</v>
      </c>
      <c r="BC10" s="238">
        <v>0</v>
      </c>
      <c r="BD10" s="238">
        <v>0</v>
      </c>
      <c r="BE10" s="238">
        <v>0</v>
      </c>
      <c r="BF10" s="238">
        <v>0</v>
      </c>
      <c r="BG10" s="238">
        <v>0</v>
      </c>
      <c r="BH10" s="250">
        <f>SUM(AV10:BG10)</f>
        <v>6.523000000000001E-2</v>
      </c>
      <c r="BJ10" s="238">
        <v>0</v>
      </c>
      <c r="BK10" s="238">
        <v>0</v>
      </c>
      <c r="BL10" s="238">
        <v>0</v>
      </c>
      <c r="BM10" s="238">
        <v>0</v>
      </c>
      <c r="BN10" s="238">
        <v>0</v>
      </c>
      <c r="BO10" s="238">
        <v>0</v>
      </c>
      <c r="BP10" s="238">
        <v>0</v>
      </c>
      <c r="BQ10" s="238">
        <v>0</v>
      </c>
      <c r="BR10" s="238">
        <v>0</v>
      </c>
      <c r="BS10" s="238">
        <v>0</v>
      </c>
      <c r="BT10" s="238">
        <v>0</v>
      </c>
      <c r="BU10" s="238">
        <v>0</v>
      </c>
      <c r="BV10" s="237">
        <f t="shared" ref="BV10:BV19" si="4">SUM(BJ10:BU10)</f>
        <v>0</v>
      </c>
      <c r="BW10" s="255"/>
      <c r="BX10" s="77">
        <v>0</v>
      </c>
      <c r="BY10" s="77">
        <v>0</v>
      </c>
      <c r="BZ10" s="77">
        <v>0</v>
      </c>
      <c r="CA10" s="77">
        <v>0</v>
      </c>
      <c r="CB10" s="77">
        <v>0</v>
      </c>
      <c r="CC10" s="77">
        <v>0</v>
      </c>
      <c r="CD10" s="77">
        <v>0</v>
      </c>
      <c r="CE10" s="77">
        <v>0</v>
      </c>
      <c r="CF10" s="77">
        <v>0</v>
      </c>
      <c r="CG10" s="77">
        <v>0</v>
      </c>
      <c r="CH10" s="77">
        <v>0</v>
      </c>
      <c r="CI10" s="77">
        <v>0</v>
      </c>
      <c r="CJ10" s="259">
        <f>SUM(BX10:CI10)</f>
        <v>0</v>
      </c>
      <c r="CL10" s="259"/>
      <c r="CM10" s="259"/>
      <c r="CN10" s="259"/>
      <c r="CO10" s="259"/>
      <c r="CP10" s="259"/>
      <c r="CQ10" s="259"/>
      <c r="CR10" s="259">
        <v>6.25E-2</v>
      </c>
      <c r="CS10" s="259"/>
      <c r="CT10" s="259"/>
      <c r="CU10" s="259"/>
      <c r="CV10" s="259"/>
      <c r="CW10" s="259"/>
      <c r="CX10" s="259">
        <f t="shared" ref="CX10:CX25" si="5">SUM(CL10:CW10)</f>
        <v>6.25E-2</v>
      </c>
      <c r="CZ10" s="259"/>
      <c r="DA10" s="259"/>
      <c r="DB10" s="259"/>
      <c r="DC10" s="259"/>
      <c r="DD10" s="259"/>
      <c r="DE10" s="259"/>
      <c r="DF10" s="259">
        <v>2.1330000000000002E-2</v>
      </c>
      <c r="DG10" s="259">
        <v>0.29918</v>
      </c>
      <c r="DH10" s="259"/>
      <c r="DI10" s="259"/>
      <c r="DJ10" s="259"/>
      <c r="DK10" s="259"/>
      <c r="DL10" s="259">
        <f>SUM(CZ10:DK10)</f>
        <v>0.32051000000000002</v>
      </c>
      <c r="DN10" s="235">
        <v>0</v>
      </c>
      <c r="DO10" s="235">
        <v>0</v>
      </c>
      <c r="DP10" s="235">
        <v>0</v>
      </c>
      <c r="DQ10" s="235">
        <v>0</v>
      </c>
      <c r="DR10" s="235">
        <v>0</v>
      </c>
      <c r="DS10" s="235">
        <v>0</v>
      </c>
      <c r="DT10" s="235">
        <v>0</v>
      </c>
      <c r="DU10" s="235">
        <v>0</v>
      </c>
      <c r="DV10" s="235">
        <v>0</v>
      </c>
      <c r="DW10" s="235">
        <v>0</v>
      </c>
      <c r="DX10" s="235">
        <v>0</v>
      </c>
      <c r="DY10" s="235">
        <v>0</v>
      </c>
      <c r="DZ10" s="237">
        <f t="shared" ref="DZ10:DZ19" si="6">SUM(DN10:DY10)</f>
        <v>0</v>
      </c>
    </row>
    <row r="11" spans="1:130" ht="16.5" customHeight="1" x14ac:dyDescent="0.25">
      <c r="A11" s="73" t="s">
        <v>30</v>
      </c>
      <c r="B11" s="95">
        <f t="shared" si="0"/>
        <v>0</v>
      </c>
      <c r="C11" s="242">
        <f t="shared" si="1"/>
        <v>0</v>
      </c>
      <c r="D11" s="94">
        <f t="shared" ref="D11:D25" si="7">C11-B11</f>
        <v>0</v>
      </c>
      <c r="F11" s="77"/>
      <c r="G11" s="77"/>
      <c r="H11" s="77"/>
      <c r="I11" s="77"/>
      <c r="J11" s="77"/>
      <c r="K11" s="77"/>
      <c r="L11" s="96"/>
      <c r="M11" s="96"/>
      <c r="N11" s="258"/>
      <c r="O11" s="258"/>
      <c r="P11" s="258"/>
      <c r="Q11" s="258"/>
      <c r="R11" s="258">
        <f t="shared" si="2"/>
        <v>0</v>
      </c>
      <c r="T11" s="77"/>
      <c r="U11" s="77"/>
      <c r="V11" s="77"/>
      <c r="W11" s="77"/>
      <c r="X11" s="77"/>
      <c r="Y11" s="77"/>
      <c r="Z11" s="96"/>
      <c r="AA11" s="96"/>
      <c r="AB11" s="258"/>
      <c r="AC11" s="258"/>
      <c r="AD11" s="258"/>
      <c r="AE11" s="258"/>
      <c r="AF11" s="258">
        <f t="shared" si="3"/>
        <v>0</v>
      </c>
      <c r="AH11" s="238">
        <v>0</v>
      </c>
      <c r="AI11" s="238">
        <v>0</v>
      </c>
      <c r="AJ11" s="238">
        <v>0</v>
      </c>
      <c r="AK11" s="238">
        <v>0</v>
      </c>
      <c r="AL11" s="238">
        <v>0</v>
      </c>
      <c r="AM11" s="238">
        <v>0</v>
      </c>
      <c r="AN11" s="238">
        <v>0</v>
      </c>
      <c r="AO11" s="238">
        <v>0</v>
      </c>
      <c r="AP11" s="238">
        <v>0</v>
      </c>
      <c r="AQ11" s="238">
        <v>0</v>
      </c>
      <c r="AR11" s="238">
        <v>0</v>
      </c>
      <c r="AS11" s="238">
        <v>0</v>
      </c>
      <c r="AT11" s="259">
        <f t="shared" ref="AT11:AT19" si="8">SUM(AH11:AS11)</f>
        <v>0</v>
      </c>
      <c r="AV11" s="238">
        <v>0</v>
      </c>
      <c r="AW11" s="238">
        <v>0</v>
      </c>
      <c r="AX11" s="238">
        <v>0</v>
      </c>
      <c r="AY11" s="238">
        <v>0</v>
      </c>
      <c r="AZ11" s="238">
        <v>0</v>
      </c>
      <c r="BA11" s="238">
        <v>15</v>
      </c>
      <c r="BB11" s="238">
        <v>0</v>
      </c>
      <c r="BC11" s="238">
        <v>0</v>
      </c>
      <c r="BD11" s="238">
        <v>0</v>
      </c>
      <c r="BE11" s="238">
        <v>0</v>
      </c>
      <c r="BF11" s="238">
        <v>0</v>
      </c>
      <c r="BG11" s="238">
        <v>10</v>
      </c>
      <c r="BH11" s="250">
        <f t="shared" ref="BH11:BH19" si="9">SUM(AV11:BG11)</f>
        <v>25</v>
      </c>
      <c r="BJ11" s="238">
        <v>0</v>
      </c>
      <c r="BK11" s="238">
        <v>0</v>
      </c>
      <c r="BL11" s="238">
        <v>0</v>
      </c>
      <c r="BM11" s="238">
        <v>0</v>
      </c>
      <c r="BN11" s="238">
        <v>0</v>
      </c>
      <c r="BO11" s="238">
        <v>15</v>
      </c>
      <c r="BP11" s="238">
        <v>0</v>
      </c>
      <c r="BQ11" s="238">
        <v>0</v>
      </c>
      <c r="BR11" s="238">
        <v>0</v>
      </c>
      <c r="BS11" s="238">
        <v>0</v>
      </c>
      <c r="BT11" s="238">
        <v>0</v>
      </c>
      <c r="BU11" s="238">
        <v>10</v>
      </c>
      <c r="BV11" s="237">
        <f t="shared" si="4"/>
        <v>25</v>
      </c>
      <c r="BW11" s="255"/>
      <c r="BX11" s="77">
        <v>17.728000000000002</v>
      </c>
      <c r="BY11" s="77">
        <v>0</v>
      </c>
      <c r="BZ11" s="77">
        <v>0</v>
      </c>
      <c r="CA11" s="77">
        <v>0</v>
      </c>
      <c r="CB11" s="77">
        <v>0</v>
      </c>
      <c r="CC11" s="77">
        <v>0</v>
      </c>
      <c r="CD11" s="96">
        <v>0</v>
      </c>
      <c r="CE11" s="96">
        <v>0</v>
      </c>
      <c r="CF11" s="96">
        <v>0</v>
      </c>
      <c r="CG11" s="96">
        <v>0</v>
      </c>
      <c r="CH11" s="96">
        <v>0</v>
      </c>
      <c r="CI11" s="96">
        <v>10</v>
      </c>
      <c r="CJ11" s="259">
        <f t="shared" ref="CJ11:CJ19" si="10">SUM(BX11:CI11)</f>
        <v>27.728000000000002</v>
      </c>
      <c r="CL11" s="259"/>
      <c r="CM11" s="259"/>
      <c r="CN11" s="259"/>
      <c r="CO11" s="259"/>
      <c r="CP11" s="259"/>
      <c r="CQ11" s="259"/>
      <c r="CR11" s="259"/>
      <c r="CS11" s="259"/>
      <c r="CT11" s="259"/>
      <c r="CU11" s="259"/>
      <c r="CV11" s="259">
        <v>10.364000000000001</v>
      </c>
      <c r="CW11" s="259">
        <v>13.615</v>
      </c>
      <c r="CX11" s="259">
        <f t="shared" si="5"/>
        <v>23.978999999999999</v>
      </c>
      <c r="CZ11" s="259"/>
      <c r="DA11" s="259"/>
      <c r="DB11" s="259"/>
      <c r="DC11" s="259"/>
      <c r="DD11" s="259"/>
      <c r="DE11" s="259"/>
      <c r="DF11" s="259"/>
      <c r="DG11" s="259"/>
      <c r="DH11" s="259"/>
      <c r="DI11" s="259"/>
      <c r="DJ11" s="259"/>
      <c r="DK11" s="259"/>
      <c r="DL11" s="259">
        <f t="shared" ref="DL11:DL19" si="11">SUM(CZ11:DK11)</f>
        <v>0</v>
      </c>
      <c r="DN11" s="235">
        <v>0</v>
      </c>
      <c r="DO11" s="235">
        <v>0</v>
      </c>
      <c r="DP11" s="235">
        <v>0</v>
      </c>
      <c r="DQ11" s="235">
        <v>0</v>
      </c>
      <c r="DR11" s="235">
        <v>0</v>
      </c>
      <c r="DS11" s="235">
        <v>0</v>
      </c>
      <c r="DT11" s="235">
        <v>0</v>
      </c>
      <c r="DU11" s="235">
        <v>0</v>
      </c>
      <c r="DV11" s="235">
        <v>0</v>
      </c>
      <c r="DW11" s="235">
        <v>0</v>
      </c>
      <c r="DX11" s="235">
        <v>0</v>
      </c>
      <c r="DY11" s="235">
        <v>0</v>
      </c>
      <c r="DZ11" s="237">
        <f t="shared" si="6"/>
        <v>0</v>
      </c>
    </row>
    <row r="12" spans="1:130" ht="16.5" customHeight="1" x14ac:dyDescent="0.25">
      <c r="A12" s="97" t="s">
        <v>31</v>
      </c>
      <c r="B12" s="95">
        <f t="shared" si="0"/>
        <v>0</v>
      </c>
      <c r="C12" s="242">
        <f t="shared" si="1"/>
        <v>0</v>
      </c>
      <c r="D12" s="94">
        <f t="shared" si="7"/>
        <v>0</v>
      </c>
      <c r="E12" s="67" t="s">
        <v>6</v>
      </c>
      <c r="F12" s="77"/>
      <c r="G12" s="77"/>
      <c r="H12" s="77"/>
      <c r="I12" s="77"/>
      <c r="J12" s="77"/>
      <c r="K12" s="77"/>
      <c r="L12" s="96"/>
      <c r="M12" s="96"/>
      <c r="N12" s="79"/>
      <c r="O12" s="79"/>
      <c r="P12" s="79"/>
      <c r="Q12" s="79"/>
      <c r="R12" s="258">
        <f t="shared" si="2"/>
        <v>0</v>
      </c>
      <c r="S12" s="67" t="s">
        <v>6</v>
      </c>
      <c r="T12" s="77"/>
      <c r="U12" s="77"/>
      <c r="V12" s="77"/>
      <c r="W12" s="77"/>
      <c r="X12" s="77"/>
      <c r="Y12" s="77"/>
      <c r="Z12" s="96"/>
      <c r="AA12" s="96"/>
      <c r="AB12" s="79"/>
      <c r="AC12" s="79"/>
      <c r="AD12" s="79"/>
      <c r="AE12" s="79">
        <v>2.6710000000000001E-2</v>
      </c>
      <c r="AF12" s="258">
        <f t="shared" si="3"/>
        <v>2.6710000000000001E-2</v>
      </c>
      <c r="AH12" s="238">
        <v>0</v>
      </c>
      <c r="AI12" s="238">
        <v>0</v>
      </c>
      <c r="AJ12" s="238">
        <v>0</v>
      </c>
      <c r="AK12" s="238">
        <v>0</v>
      </c>
      <c r="AL12" s="238">
        <v>0</v>
      </c>
      <c r="AM12" s="238">
        <v>0</v>
      </c>
      <c r="AN12" s="238">
        <v>0</v>
      </c>
      <c r="AO12" s="238">
        <v>0</v>
      </c>
      <c r="AP12" s="238">
        <v>0.2</v>
      </c>
      <c r="AQ12" s="238">
        <v>0.2</v>
      </c>
      <c r="AR12" s="238">
        <v>0.2</v>
      </c>
      <c r="AS12" s="238">
        <v>0.2</v>
      </c>
      <c r="AT12" s="259">
        <f t="shared" si="8"/>
        <v>0.8</v>
      </c>
      <c r="AV12" s="238">
        <v>0</v>
      </c>
      <c r="AW12" s="238">
        <v>0</v>
      </c>
      <c r="AX12" s="238">
        <v>0</v>
      </c>
      <c r="AY12" s="238">
        <v>0</v>
      </c>
      <c r="AZ12" s="238">
        <v>0</v>
      </c>
      <c r="BA12" s="238">
        <v>0.2</v>
      </c>
      <c r="BB12" s="238">
        <v>0.2</v>
      </c>
      <c r="BC12" s="238">
        <v>0.2</v>
      </c>
      <c r="BD12" s="238">
        <v>0.2</v>
      </c>
      <c r="BE12" s="238">
        <v>0.2</v>
      </c>
      <c r="BF12" s="238">
        <v>0.2</v>
      </c>
      <c r="BG12" s="238">
        <v>0.2</v>
      </c>
      <c r="BH12" s="250">
        <f t="shared" si="9"/>
        <v>1.4</v>
      </c>
      <c r="BJ12" s="238">
        <v>0</v>
      </c>
      <c r="BK12" s="238">
        <v>0</v>
      </c>
      <c r="BL12" s="238">
        <v>0.2</v>
      </c>
      <c r="BM12" s="238">
        <v>0.2</v>
      </c>
      <c r="BN12" s="238">
        <v>0.2</v>
      </c>
      <c r="BO12" s="238">
        <v>0.2</v>
      </c>
      <c r="BP12" s="238">
        <v>0.2</v>
      </c>
      <c r="BQ12" s="238">
        <v>0.2</v>
      </c>
      <c r="BR12" s="238">
        <v>0.2</v>
      </c>
      <c r="BS12" s="238">
        <v>0.2</v>
      </c>
      <c r="BT12" s="238">
        <v>0.2</v>
      </c>
      <c r="BU12" s="238">
        <v>0.2</v>
      </c>
      <c r="BV12" s="237">
        <f t="shared" si="4"/>
        <v>1.9999999999999998</v>
      </c>
      <c r="BW12" s="255"/>
      <c r="BX12" s="77">
        <v>0</v>
      </c>
      <c r="BY12" s="77">
        <v>0</v>
      </c>
      <c r="BZ12" s="77">
        <v>0</v>
      </c>
      <c r="CA12" s="77">
        <v>0</v>
      </c>
      <c r="CB12" s="77">
        <v>0</v>
      </c>
      <c r="CC12" s="77">
        <v>0</v>
      </c>
      <c r="CD12" s="96">
        <v>0</v>
      </c>
      <c r="CE12" s="96">
        <v>0</v>
      </c>
      <c r="CF12" s="96">
        <v>0.2</v>
      </c>
      <c r="CG12" s="96">
        <v>0.2</v>
      </c>
      <c r="CH12" s="96">
        <v>0.2</v>
      </c>
      <c r="CI12" s="96">
        <v>0.2</v>
      </c>
      <c r="CJ12" s="259">
        <f t="shared" si="10"/>
        <v>0.8</v>
      </c>
      <c r="CK12" s="67" t="s">
        <v>6</v>
      </c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259">
        <f t="shared" si="5"/>
        <v>0</v>
      </c>
      <c r="CZ12" s="80">
        <v>0.28109000000000001</v>
      </c>
      <c r="DA12" s="80"/>
      <c r="DB12" s="80"/>
      <c r="DC12" s="80"/>
      <c r="DD12" s="80"/>
      <c r="DE12" s="80"/>
      <c r="DF12" s="80"/>
      <c r="DG12" s="80"/>
      <c r="DH12" s="80"/>
      <c r="DI12" s="80">
        <v>3.1442100000000002</v>
      </c>
      <c r="DJ12" s="80"/>
      <c r="DK12" s="80"/>
      <c r="DL12" s="259">
        <f t="shared" si="11"/>
        <v>3.4253</v>
      </c>
      <c r="DN12" s="235">
        <v>0</v>
      </c>
      <c r="DO12" s="235">
        <v>0</v>
      </c>
      <c r="DP12" s="235">
        <v>0</v>
      </c>
      <c r="DQ12" s="235">
        <v>0</v>
      </c>
      <c r="DR12" s="235">
        <v>0</v>
      </c>
      <c r="DS12" s="235">
        <v>0</v>
      </c>
      <c r="DT12" s="235">
        <v>0</v>
      </c>
      <c r="DU12" s="235">
        <v>0</v>
      </c>
      <c r="DV12" s="235">
        <v>0</v>
      </c>
      <c r="DW12" s="235">
        <v>0</v>
      </c>
      <c r="DX12" s="235">
        <v>0</v>
      </c>
      <c r="DY12" s="235">
        <v>0</v>
      </c>
      <c r="DZ12" s="237">
        <f t="shared" si="6"/>
        <v>0</v>
      </c>
    </row>
    <row r="13" spans="1:130" ht="16.5" customHeight="1" x14ac:dyDescent="0.25">
      <c r="A13" s="97" t="s">
        <v>32</v>
      </c>
      <c r="B13" s="95">
        <f t="shared" si="0"/>
        <v>0</v>
      </c>
      <c r="C13" s="242">
        <f t="shared" si="1"/>
        <v>0</v>
      </c>
      <c r="D13" s="94">
        <f t="shared" si="7"/>
        <v>0</v>
      </c>
      <c r="E13" s="67" t="s">
        <v>6</v>
      </c>
      <c r="F13" s="77"/>
      <c r="G13" s="77"/>
      <c r="H13" s="77"/>
      <c r="I13" s="77"/>
      <c r="J13" s="77"/>
      <c r="K13" s="77"/>
      <c r="L13" s="96"/>
      <c r="M13" s="96"/>
      <c r="N13" s="79"/>
      <c r="O13" s="79"/>
      <c r="P13" s="79"/>
      <c r="Q13" s="79"/>
      <c r="R13" s="258">
        <f t="shared" si="2"/>
        <v>0</v>
      </c>
      <c r="S13" s="67" t="s">
        <v>6</v>
      </c>
      <c r="T13" s="77"/>
      <c r="U13" s="77"/>
      <c r="V13" s="77"/>
      <c r="W13" s="77"/>
      <c r="X13" s="77"/>
      <c r="Y13" s="77"/>
      <c r="Z13" s="96"/>
      <c r="AA13" s="96"/>
      <c r="AB13" s="79"/>
      <c r="AC13" s="79"/>
      <c r="AD13" s="79"/>
      <c r="AE13" s="79"/>
      <c r="AF13" s="258">
        <f t="shared" si="3"/>
        <v>0</v>
      </c>
      <c r="AH13" s="238">
        <v>0</v>
      </c>
      <c r="AI13" s="238">
        <v>0</v>
      </c>
      <c r="AJ13" s="238">
        <v>0</v>
      </c>
      <c r="AK13" s="238">
        <v>0</v>
      </c>
      <c r="AL13" s="238">
        <v>0</v>
      </c>
      <c r="AM13" s="238">
        <v>0</v>
      </c>
      <c r="AN13" s="238">
        <v>0</v>
      </c>
      <c r="AO13" s="238">
        <v>0</v>
      </c>
      <c r="AP13" s="238">
        <v>0.5</v>
      </c>
      <c r="AQ13" s="238">
        <v>0.5</v>
      </c>
      <c r="AR13" s="238">
        <v>0.5</v>
      </c>
      <c r="AS13" s="238">
        <v>0.5</v>
      </c>
      <c r="AT13" s="259">
        <f t="shared" si="8"/>
        <v>2</v>
      </c>
      <c r="AV13" s="238">
        <v>0</v>
      </c>
      <c r="AW13" s="238">
        <v>0</v>
      </c>
      <c r="AX13" s="238">
        <v>0</v>
      </c>
      <c r="AY13" s="238">
        <v>0</v>
      </c>
      <c r="AZ13" s="238">
        <v>0</v>
      </c>
      <c r="BA13" s="238">
        <v>0.5</v>
      </c>
      <c r="BB13" s="238">
        <v>0.5</v>
      </c>
      <c r="BC13" s="238">
        <v>0.5</v>
      </c>
      <c r="BD13" s="238">
        <v>0.5</v>
      </c>
      <c r="BE13" s="238">
        <v>0.5</v>
      </c>
      <c r="BF13" s="238">
        <v>0.5</v>
      </c>
      <c r="BG13" s="238">
        <v>0.5</v>
      </c>
      <c r="BH13" s="250">
        <f t="shared" si="9"/>
        <v>3.5</v>
      </c>
      <c r="BJ13" s="238">
        <v>0</v>
      </c>
      <c r="BK13" s="238">
        <v>0</v>
      </c>
      <c r="BL13" s="238">
        <v>0.5</v>
      </c>
      <c r="BM13" s="238">
        <v>0.5</v>
      </c>
      <c r="BN13" s="238">
        <v>0.5</v>
      </c>
      <c r="BO13" s="238">
        <v>0.5</v>
      </c>
      <c r="BP13" s="238">
        <v>0.5</v>
      </c>
      <c r="BQ13" s="238">
        <v>0.5</v>
      </c>
      <c r="BR13" s="238">
        <v>0.5</v>
      </c>
      <c r="BS13" s="238">
        <v>0.5</v>
      </c>
      <c r="BT13" s="238">
        <v>0.5</v>
      </c>
      <c r="BU13" s="238">
        <v>0.5</v>
      </c>
      <c r="BV13" s="237">
        <f t="shared" si="4"/>
        <v>5</v>
      </c>
      <c r="BW13" s="255"/>
      <c r="BX13" s="77">
        <v>0</v>
      </c>
      <c r="BY13" s="77">
        <v>3.1510000000000003E-2</v>
      </c>
      <c r="BZ13" s="77">
        <v>0.17115</v>
      </c>
      <c r="CA13" s="77">
        <v>0.12884999999999999</v>
      </c>
      <c r="CB13" s="77">
        <v>0.122</v>
      </c>
      <c r="CC13" s="77">
        <v>0</v>
      </c>
      <c r="CD13" s="96">
        <v>0</v>
      </c>
      <c r="CE13" s="96">
        <v>0</v>
      </c>
      <c r="CF13" s="96">
        <v>0.5</v>
      </c>
      <c r="CG13" s="96">
        <v>0.5</v>
      </c>
      <c r="CH13" s="96">
        <v>0.5</v>
      </c>
      <c r="CI13" s="96">
        <v>0.5</v>
      </c>
      <c r="CJ13" s="259">
        <f t="shared" si="10"/>
        <v>2.4535100000000001</v>
      </c>
      <c r="CK13" s="67" t="s">
        <v>6</v>
      </c>
      <c r="CL13" s="80"/>
      <c r="CM13" s="80"/>
      <c r="CN13" s="80"/>
      <c r="CO13" s="80"/>
      <c r="CP13" s="80"/>
      <c r="CQ13" s="80">
        <v>1.796E-2</v>
      </c>
      <c r="CR13" s="80"/>
      <c r="CS13" s="80"/>
      <c r="CT13" s="80"/>
      <c r="CU13" s="80"/>
      <c r="CV13" s="80">
        <v>1.829</v>
      </c>
      <c r="CW13" s="80">
        <v>1.2731800000000002</v>
      </c>
      <c r="CX13" s="259">
        <f t="shared" si="5"/>
        <v>3.1201400000000001</v>
      </c>
      <c r="CZ13" s="80">
        <v>0.18642</v>
      </c>
      <c r="DA13" s="80"/>
      <c r="DB13" s="80">
        <v>0.48276000000000002</v>
      </c>
      <c r="DC13" s="80">
        <v>0.20054</v>
      </c>
      <c r="DD13" s="80">
        <v>7.9099999999999691E-3</v>
      </c>
      <c r="DE13" s="80"/>
      <c r="DF13" s="80"/>
      <c r="DG13" s="80"/>
      <c r="DH13" s="80"/>
      <c r="DI13" s="80"/>
      <c r="DJ13" s="80">
        <v>0.20727000000000001</v>
      </c>
      <c r="DK13" s="80"/>
      <c r="DL13" s="259">
        <f t="shared" si="11"/>
        <v>1.0849</v>
      </c>
      <c r="DN13" s="235">
        <v>0</v>
      </c>
      <c r="DO13" s="235">
        <v>0</v>
      </c>
      <c r="DP13" s="235">
        <v>0</v>
      </c>
      <c r="DQ13" s="235">
        <v>0</v>
      </c>
      <c r="DR13" s="235">
        <v>0</v>
      </c>
      <c r="DS13" s="235">
        <v>0</v>
      </c>
      <c r="DT13" s="235">
        <v>0</v>
      </c>
      <c r="DU13" s="235">
        <v>0</v>
      </c>
      <c r="DV13" s="235">
        <v>0</v>
      </c>
      <c r="DW13" s="235">
        <v>0</v>
      </c>
      <c r="DX13" s="235">
        <v>0</v>
      </c>
      <c r="DY13" s="235">
        <v>0</v>
      </c>
      <c r="DZ13" s="237">
        <f t="shared" si="6"/>
        <v>0</v>
      </c>
    </row>
    <row r="14" spans="1:130" ht="16.5" customHeight="1" x14ac:dyDescent="0.25">
      <c r="A14" s="260" t="s">
        <v>33</v>
      </c>
      <c r="B14" s="95">
        <f t="shared" si="0"/>
        <v>0</v>
      </c>
      <c r="C14" s="242">
        <f t="shared" si="1"/>
        <v>0</v>
      </c>
      <c r="D14" s="94">
        <f t="shared" si="7"/>
        <v>0</v>
      </c>
      <c r="F14" s="77"/>
      <c r="G14" s="77"/>
      <c r="H14" s="77"/>
      <c r="I14" s="77"/>
      <c r="J14" s="77"/>
      <c r="K14" s="77"/>
      <c r="L14" s="77"/>
      <c r="M14" s="77"/>
      <c r="N14" s="79"/>
      <c r="O14" s="79"/>
      <c r="P14" s="79"/>
      <c r="Q14" s="79"/>
      <c r="R14" s="258">
        <f t="shared" si="2"/>
        <v>0</v>
      </c>
      <c r="T14" s="77"/>
      <c r="U14" s="77"/>
      <c r="V14" s="77"/>
      <c r="W14" s="77"/>
      <c r="X14" s="77"/>
      <c r="Y14" s="77"/>
      <c r="Z14" s="77"/>
      <c r="AA14" s="77"/>
      <c r="AB14" s="79">
        <v>29.4</v>
      </c>
      <c r="AC14" s="79">
        <v>-29.4</v>
      </c>
      <c r="AD14" s="79">
        <v>49.2164</v>
      </c>
      <c r="AE14" s="79">
        <v>-49.2164</v>
      </c>
      <c r="AF14" s="258">
        <f t="shared" si="3"/>
        <v>0</v>
      </c>
      <c r="AH14" s="238">
        <v>0</v>
      </c>
      <c r="AI14" s="238">
        <v>0</v>
      </c>
      <c r="AJ14" s="238">
        <v>0</v>
      </c>
      <c r="AK14" s="238">
        <v>0</v>
      </c>
      <c r="AL14" s="238">
        <v>0</v>
      </c>
      <c r="AM14" s="238">
        <v>0</v>
      </c>
      <c r="AN14" s="238">
        <v>0</v>
      </c>
      <c r="AO14" s="238">
        <v>0</v>
      </c>
      <c r="AP14" s="238">
        <v>0</v>
      </c>
      <c r="AQ14" s="238">
        <v>0</v>
      </c>
      <c r="AR14" s="238">
        <v>0</v>
      </c>
      <c r="AS14" s="238">
        <v>0</v>
      </c>
      <c r="AT14" s="259">
        <f t="shared" si="8"/>
        <v>0</v>
      </c>
      <c r="AV14" s="238">
        <v>0</v>
      </c>
      <c r="AW14" s="238">
        <v>0</v>
      </c>
      <c r="AX14" s="238">
        <v>0</v>
      </c>
      <c r="AY14" s="238">
        <v>0</v>
      </c>
      <c r="AZ14" s="238">
        <v>0</v>
      </c>
      <c r="BA14" s="238">
        <v>0</v>
      </c>
      <c r="BB14" s="238">
        <v>0</v>
      </c>
      <c r="BC14" s="238">
        <v>0</v>
      </c>
      <c r="BD14" s="238">
        <v>0</v>
      </c>
      <c r="BE14" s="238">
        <v>0</v>
      </c>
      <c r="BF14" s="238">
        <v>0</v>
      </c>
      <c r="BG14" s="238">
        <v>0</v>
      </c>
      <c r="BH14" s="250">
        <f t="shared" si="9"/>
        <v>0</v>
      </c>
      <c r="BJ14" s="238">
        <v>0</v>
      </c>
      <c r="BK14" s="238">
        <v>0</v>
      </c>
      <c r="BL14" s="238">
        <v>0</v>
      </c>
      <c r="BM14" s="238">
        <v>0</v>
      </c>
      <c r="BN14" s="238">
        <v>0</v>
      </c>
      <c r="BO14" s="238">
        <v>0</v>
      </c>
      <c r="BP14" s="238">
        <v>0</v>
      </c>
      <c r="BQ14" s="238">
        <v>0</v>
      </c>
      <c r="BR14" s="238">
        <v>0</v>
      </c>
      <c r="BS14" s="238">
        <v>0</v>
      </c>
      <c r="BT14" s="238">
        <v>0</v>
      </c>
      <c r="BU14" s="238">
        <v>0</v>
      </c>
      <c r="BV14" s="237">
        <f t="shared" si="4"/>
        <v>0</v>
      </c>
      <c r="BW14" s="255"/>
      <c r="BX14" s="77">
        <v>5.4256000000000002</v>
      </c>
      <c r="BY14" s="77">
        <v>0</v>
      </c>
      <c r="BZ14" s="77">
        <v>0</v>
      </c>
      <c r="CA14" s="77">
        <v>0</v>
      </c>
      <c r="CB14" s="77">
        <v>0</v>
      </c>
      <c r="CC14" s="77">
        <v>0</v>
      </c>
      <c r="CD14" s="77">
        <v>0</v>
      </c>
      <c r="CE14" s="77">
        <v>0</v>
      </c>
      <c r="CF14" s="77">
        <v>0</v>
      </c>
      <c r="CG14" s="77">
        <v>0</v>
      </c>
      <c r="CH14" s="77">
        <v>0</v>
      </c>
      <c r="CI14" s="77">
        <v>0</v>
      </c>
      <c r="CJ14" s="259">
        <f t="shared" si="10"/>
        <v>5.4256000000000002</v>
      </c>
      <c r="CL14" s="80"/>
      <c r="CM14" s="80">
        <v>2.3755000000000002</v>
      </c>
      <c r="CN14" s="80">
        <v>1</v>
      </c>
      <c r="CO14" s="80">
        <v>1.1877500000000001</v>
      </c>
      <c r="CP14" s="80">
        <v>0.30837999999999999</v>
      </c>
      <c r="CQ14" s="80">
        <v>2.3755000000000002</v>
      </c>
      <c r="CR14" s="80">
        <v>1.1877500000000001</v>
      </c>
      <c r="CS14" s="80"/>
      <c r="CT14" s="80"/>
      <c r="CU14" s="80">
        <v>2.3755000000000002</v>
      </c>
      <c r="CV14" s="80"/>
      <c r="CW14" s="80">
        <v>2.3755000000000002</v>
      </c>
      <c r="CX14" s="259">
        <f t="shared" si="5"/>
        <v>13.185880000000001</v>
      </c>
      <c r="CZ14" s="80"/>
      <c r="DA14" s="80"/>
      <c r="DB14" s="80"/>
      <c r="DC14" s="80"/>
      <c r="DD14" s="80"/>
      <c r="DE14" s="80">
        <v>0.10879999999999999</v>
      </c>
      <c r="DF14" s="80"/>
      <c r="DG14" s="80"/>
      <c r="DH14" s="80">
        <v>0.68120000000000003</v>
      </c>
      <c r="DI14" s="80"/>
      <c r="DJ14" s="80"/>
      <c r="DK14" s="80">
        <v>3.8747799999999999</v>
      </c>
      <c r="DL14" s="259">
        <f t="shared" si="11"/>
        <v>4.6647800000000004</v>
      </c>
      <c r="DN14" s="235">
        <v>0</v>
      </c>
      <c r="DO14" s="235">
        <v>0</v>
      </c>
      <c r="DP14" s="235">
        <v>0</v>
      </c>
      <c r="DQ14" s="235">
        <v>0</v>
      </c>
      <c r="DR14" s="235">
        <v>0</v>
      </c>
      <c r="DS14" s="235">
        <v>0</v>
      </c>
      <c r="DT14" s="235">
        <v>0</v>
      </c>
      <c r="DU14" s="235">
        <v>0</v>
      </c>
      <c r="DV14" s="235">
        <v>0</v>
      </c>
      <c r="DW14" s="235">
        <v>0</v>
      </c>
      <c r="DX14" s="235">
        <v>0</v>
      </c>
      <c r="DY14" s="235">
        <v>0</v>
      </c>
      <c r="DZ14" s="237">
        <f t="shared" si="6"/>
        <v>0</v>
      </c>
    </row>
    <row r="15" spans="1:130" ht="16.5" customHeight="1" x14ac:dyDescent="0.25">
      <c r="A15" s="97" t="s">
        <v>137</v>
      </c>
      <c r="B15" s="95">
        <f t="shared" si="0"/>
        <v>0</v>
      </c>
      <c r="C15" s="242">
        <f t="shared" si="1"/>
        <v>0</v>
      </c>
      <c r="D15" s="94">
        <f>C15-B15</f>
        <v>0</v>
      </c>
      <c r="F15" s="77"/>
      <c r="G15" s="77"/>
      <c r="H15" s="77"/>
      <c r="I15" s="77"/>
      <c r="J15" s="77"/>
      <c r="K15" s="77"/>
      <c r="L15" s="77"/>
      <c r="M15" s="77"/>
      <c r="N15" s="79"/>
      <c r="O15" s="79"/>
      <c r="P15" s="79"/>
      <c r="Q15" s="79"/>
      <c r="R15" s="258">
        <f t="shared" si="2"/>
        <v>0</v>
      </c>
      <c r="T15" s="77"/>
      <c r="U15" s="77"/>
      <c r="V15" s="77"/>
      <c r="W15" s="77"/>
      <c r="X15" s="77"/>
      <c r="Y15" s="77"/>
      <c r="Z15" s="77"/>
      <c r="AA15" s="77"/>
      <c r="AB15" s="79"/>
      <c r="AC15" s="79"/>
      <c r="AD15" s="79"/>
      <c r="AE15" s="79"/>
      <c r="AF15" s="258">
        <f t="shared" si="3"/>
        <v>0</v>
      </c>
      <c r="AH15" s="238">
        <v>0</v>
      </c>
      <c r="AI15" s="238">
        <v>0</v>
      </c>
      <c r="AJ15" s="238">
        <v>0</v>
      </c>
      <c r="AK15" s="238">
        <v>0</v>
      </c>
      <c r="AL15" s="238">
        <v>0</v>
      </c>
      <c r="AM15" s="238">
        <v>0</v>
      </c>
      <c r="AN15" s="238">
        <v>0</v>
      </c>
      <c r="AO15" s="238">
        <v>0</v>
      </c>
      <c r="AP15" s="238">
        <v>0</v>
      </c>
      <c r="AQ15" s="238">
        <v>0</v>
      </c>
      <c r="AR15" s="238">
        <v>0</v>
      </c>
      <c r="AS15" s="238">
        <v>0.5</v>
      </c>
      <c r="AT15" s="259">
        <f t="shared" si="8"/>
        <v>0.5</v>
      </c>
      <c r="AV15" s="238">
        <v>0</v>
      </c>
      <c r="AW15" s="238">
        <v>0</v>
      </c>
      <c r="AX15" s="238">
        <v>0</v>
      </c>
      <c r="AY15" s="238">
        <v>0</v>
      </c>
      <c r="AZ15" s="238">
        <v>0</v>
      </c>
      <c r="BA15" s="238">
        <v>0.5</v>
      </c>
      <c r="BB15" s="238">
        <v>0</v>
      </c>
      <c r="BC15" s="238">
        <v>0</v>
      </c>
      <c r="BD15" s="238">
        <v>0</v>
      </c>
      <c r="BE15" s="238">
        <v>0</v>
      </c>
      <c r="BF15" s="238">
        <v>0</v>
      </c>
      <c r="BG15" s="238">
        <v>0.5</v>
      </c>
      <c r="BH15" s="250">
        <f t="shared" si="9"/>
        <v>1</v>
      </c>
      <c r="BJ15" s="238">
        <v>0</v>
      </c>
      <c r="BK15" s="238">
        <v>0</v>
      </c>
      <c r="BL15" s="238">
        <v>0</v>
      </c>
      <c r="BM15" s="238">
        <v>0</v>
      </c>
      <c r="BN15" s="238">
        <v>0</v>
      </c>
      <c r="BO15" s="238">
        <v>0.5</v>
      </c>
      <c r="BP15" s="238">
        <v>0</v>
      </c>
      <c r="BQ15" s="238">
        <v>0</v>
      </c>
      <c r="BR15" s="238">
        <v>0</v>
      </c>
      <c r="BS15" s="238">
        <v>0</v>
      </c>
      <c r="BT15" s="238">
        <v>0</v>
      </c>
      <c r="BU15" s="238">
        <v>0.5</v>
      </c>
      <c r="BV15" s="237">
        <f t="shared" si="4"/>
        <v>1</v>
      </c>
      <c r="BW15" s="255"/>
      <c r="BX15" s="77">
        <v>0</v>
      </c>
      <c r="BY15" s="77">
        <v>0</v>
      </c>
      <c r="BZ15" s="77">
        <v>0</v>
      </c>
      <c r="CA15" s="77">
        <v>0</v>
      </c>
      <c r="CB15" s="77">
        <v>0</v>
      </c>
      <c r="CC15" s="77">
        <v>0.13</v>
      </c>
      <c r="CD15" s="77">
        <v>0.29199999999999998</v>
      </c>
      <c r="CE15" s="77">
        <v>0</v>
      </c>
      <c r="CF15" s="77">
        <v>0</v>
      </c>
      <c r="CG15" s="77">
        <v>0</v>
      </c>
      <c r="CH15" s="77">
        <v>0</v>
      </c>
      <c r="CI15" s="77">
        <v>0</v>
      </c>
      <c r="CJ15" s="259">
        <f t="shared" si="10"/>
        <v>0.42199999999999999</v>
      </c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259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259"/>
      <c r="DN15" s="235">
        <v>0</v>
      </c>
      <c r="DO15" s="235">
        <v>0</v>
      </c>
      <c r="DP15" s="235">
        <v>0</v>
      </c>
      <c r="DQ15" s="235">
        <v>0</v>
      </c>
      <c r="DR15" s="235">
        <v>0</v>
      </c>
      <c r="DS15" s="235">
        <v>0.5</v>
      </c>
      <c r="DT15" s="235">
        <v>0</v>
      </c>
      <c r="DU15" s="235">
        <v>0</v>
      </c>
      <c r="DV15" s="235">
        <v>0</v>
      </c>
      <c r="DW15" s="235">
        <v>0</v>
      </c>
      <c r="DX15" s="235">
        <v>0</v>
      </c>
      <c r="DY15" s="235">
        <v>0</v>
      </c>
      <c r="DZ15" s="237">
        <f t="shared" si="6"/>
        <v>0.5</v>
      </c>
    </row>
    <row r="16" spans="1:130" ht="16.5" customHeight="1" x14ac:dyDescent="0.25">
      <c r="A16" s="97" t="s">
        <v>99</v>
      </c>
      <c r="B16" s="95">
        <f t="shared" si="0"/>
        <v>0</v>
      </c>
      <c r="C16" s="242">
        <f t="shared" si="1"/>
        <v>2</v>
      </c>
      <c r="D16" s="94">
        <f>C16-B16</f>
        <v>2</v>
      </c>
      <c r="F16" s="77"/>
      <c r="G16" s="77"/>
      <c r="H16" s="77"/>
      <c r="I16" s="77"/>
      <c r="J16" s="77"/>
      <c r="K16" s="77"/>
      <c r="L16" s="77"/>
      <c r="M16" s="77"/>
      <c r="N16" s="79"/>
      <c r="O16" s="79"/>
      <c r="P16" s="79"/>
      <c r="Q16" s="79"/>
      <c r="R16" s="258">
        <f t="shared" si="2"/>
        <v>0</v>
      </c>
      <c r="T16" s="77">
        <v>1.6842300000000001</v>
      </c>
      <c r="U16" s="77"/>
      <c r="V16" s="77"/>
      <c r="W16" s="77"/>
      <c r="X16" s="77"/>
      <c r="Y16" s="77"/>
      <c r="Z16" s="77"/>
      <c r="AA16" s="77">
        <v>1.6842300000000001</v>
      </c>
      <c r="AB16" s="79"/>
      <c r="AC16" s="79"/>
      <c r="AD16" s="79"/>
      <c r="AE16" s="79"/>
      <c r="AF16" s="258">
        <f t="shared" si="3"/>
        <v>3.3684600000000002</v>
      </c>
      <c r="AH16" s="238">
        <v>0</v>
      </c>
      <c r="AI16" s="238">
        <v>0</v>
      </c>
      <c r="AJ16" s="238">
        <v>0</v>
      </c>
      <c r="AK16" s="238">
        <v>0</v>
      </c>
      <c r="AL16" s="238">
        <v>0</v>
      </c>
      <c r="AM16" s="238">
        <v>0</v>
      </c>
      <c r="AN16" s="238">
        <v>0</v>
      </c>
      <c r="AO16" s="238">
        <v>0</v>
      </c>
      <c r="AP16" s="238">
        <v>0</v>
      </c>
      <c r="AQ16" s="238">
        <v>0</v>
      </c>
      <c r="AR16" s="238">
        <v>0</v>
      </c>
      <c r="AS16" s="238">
        <v>0</v>
      </c>
      <c r="AT16" s="259">
        <f t="shared" si="8"/>
        <v>0</v>
      </c>
      <c r="AV16" s="238">
        <v>0</v>
      </c>
      <c r="AW16" s="238">
        <v>0</v>
      </c>
      <c r="AX16" s="238">
        <v>0</v>
      </c>
      <c r="AY16" s="238">
        <v>0</v>
      </c>
      <c r="AZ16" s="238">
        <v>0</v>
      </c>
      <c r="BA16" s="238">
        <v>0</v>
      </c>
      <c r="BB16" s="238">
        <v>0</v>
      </c>
      <c r="BC16" s="238">
        <v>0</v>
      </c>
      <c r="BD16" s="238">
        <v>0</v>
      </c>
      <c r="BE16" s="238">
        <v>0</v>
      </c>
      <c r="BF16" s="238">
        <v>0</v>
      </c>
      <c r="BG16" s="238">
        <v>0</v>
      </c>
      <c r="BH16" s="250">
        <f t="shared" si="9"/>
        <v>0</v>
      </c>
      <c r="BJ16" s="238">
        <v>0</v>
      </c>
      <c r="BK16" s="238">
        <v>0</v>
      </c>
      <c r="BL16" s="238">
        <v>0</v>
      </c>
      <c r="BM16" s="238">
        <v>0</v>
      </c>
      <c r="BN16" s="238">
        <v>0</v>
      </c>
      <c r="BO16" s="238">
        <v>0</v>
      </c>
      <c r="BP16" s="238">
        <v>0</v>
      </c>
      <c r="BQ16" s="238">
        <v>0</v>
      </c>
      <c r="BR16" s="238">
        <v>0</v>
      </c>
      <c r="BS16" s="238">
        <v>0</v>
      </c>
      <c r="BT16" s="238">
        <v>0</v>
      </c>
      <c r="BU16" s="238">
        <v>0</v>
      </c>
      <c r="BV16" s="237">
        <f t="shared" si="4"/>
        <v>0</v>
      </c>
      <c r="BW16" s="255"/>
      <c r="BX16" s="77">
        <v>0</v>
      </c>
      <c r="BY16" s="77">
        <v>0</v>
      </c>
      <c r="BZ16" s="77">
        <v>0</v>
      </c>
      <c r="CA16" s="77">
        <v>0</v>
      </c>
      <c r="CB16" s="77">
        <v>0</v>
      </c>
      <c r="CC16" s="77">
        <v>0</v>
      </c>
      <c r="CD16" s="77">
        <v>0</v>
      </c>
      <c r="CE16" s="77">
        <v>0</v>
      </c>
      <c r="CF16" s="77">
        <v>0</v>
      </c>
      <c r="CG16" s="77">
        <v>0</v>
      </c>
      <c r="CH16" s="77">
        <v>0</v>
      </c>
      <c r="CI16" s="77">
        <v>0</v>
      </c>
      <c r="CJ16" s="259">
        <f t="shared" si="10"/>
        <v>0</v>
      </c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259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259">
        <f t="shared" si="11"/>
        <v>0</v>
      </c>
      <c r="DN16" s="235">
        <v>2</v>
      </c>
      <c r="DO16" s="235">
        <v>0</v>
      </c>
      <c r="DP16" s="235">
        <v>0</v>
      </c>
      <c r="DQ16" s="235">
        <v>0</v>
      </c>
      <c r="DR16" s="235">
        <v>0</v>
      </c>
      <c r="DS16" s="235">
        <v>0</v>
      </c>
      <c r="DT16" s="235">
        <v>2</v>
      </c>
      <c r="DU16" s="235">
        <v>0</v>
      </c>
      <c r="DV16" s="235">
        <v>0</v>
      </c>
      <c r="DW16" s="235">
        <v>0</v>
      </c>
      <c r="DX16" s="235">
        <v>0</v>
      </c>
      <c r="DY16" s="235">
        <v>0</v>
      </c>
      <c r="DZ16" s="237">
        <f t="shared" si="6"/>
        <v>4</v>
      </c>
    </row>
    <row r="17" spans="1:130" ht="16.5" customHeight="1" x14ac:dyDescent="0.25">
      <c r="A17" s="97" t="s">
        <v>34</v>
      </c>
      <c r="B17" s="95">
        <f t="shared" si="0"/>
        <v>0</v>
      </c>
      <c r="C17" s="242">
        <f t="shared" si="1"/>
        <v>0</v>
      </c>
      <c r="D17" s="94">
        <f t="shared" si="7"/>
        <v>0</v>
      </c>
      <c r="E17" s="67" t="s">
        <v>6</v>
      </c>
      <c r="F17" s="77"/>
      <c r="G17" s="77"/>
      <c r="H17" s="77"/>
      <c r="I17" s="77"/>
      <c r="J17" s="77"/>
      <c r="K17" s="77"/>
      <c r="L17" s="96"/>
      <c r="M17" s="77"/>
      <c r="N17" s="79"/>
      <c r="O17" s="79"/>
      <c r="P17" s="79"/>
      <c r="Q17" s="79"/>
      <c r="R17" s="258">
        <f t="shared" si="2"/>
        <v>0</v>
      </c>
      <c r="S17" s="67" t="s">
        <v>6</v>
      </c>
      <c r="T17" s="77"/>
      <c r="U17" s="77"/>
      <c r="V17" s="77"/>
      <c r="W17" s="77"/>
      <c r="X17" s="77"/>
      <c r="Y17" s="77"/>
      <c r="Z17" s="96"/>
      <c r="AA17" s="77"/>
      <c r="AB17" s="79"/>
      <c r="AC17" s="79"/>
      <c r="AD17" s="79"/>
      <c r="AE17" s="79"/>
      <c r="AF17" s="258">
        <f t="shared" si="3"/>
        <v>0</v>
      </c>
      <c r="AH17" s="238">
        <v>0</v>
      </c>
      <c r="AI17" s="238">
        <v>0</v>
      </c>
      <c r="AJ17" s="238">
        <v>0</v>
      </c>
      <c r="AK17" s="238">
        <v>0</v>
      </c>
      <c r="AL17" s="238">
        <v>0</v>
      </c>
      <c r="AM17" s="238">
        <v>0</v>
      </c>
      <c r="AN17" s="238">
        <v>0</v>
      </c>
      <c r="AO17" s="238">
        <v>0</v>
      </c>
      <c r="AP17" s="238">
        <v>0</v>
      </c>
      <c r="AQ17" s="238">
        <v>0</v>
      </c>
      <c r="AR17" s="238">
        <v>0</v>
      </c>
      <c r="AS17" s="238">
        <v>0</v>
      </c>
      <c r="AT17" s="259">
        <f t="shared" si="8"/>
        <v>0</v>
      </c>
      <c r="AV17" s="238">
        <v>0</v>
      </c>
      <c r="AW17" s="238">
        <v>0</v>
      </c>
      <c r="AX17" s="238">
        <v>0</v>
      </c>
      <c r="AY17" s="238">
        <v>0</v>
      </c>
      <c r="AZ17" s="238">
        <v>0</v>
      </c>
      <c r="BA17" s="238">
        <v>0</v>
      </c>
      <c r="BB17" s="238">
        <v>0</v>
      </c>
      <c r="BC17" s="238">
        <v>0</v>
      </c>
      <c r="BD17" s="238">
        <v>0</v>
      </c>
      <c r="BE17" s="238">
        <v>0</v>
      </c>
      <c r="BF17" s="238">
        <v>0</v>
      </c>
      <c r="BG17" s="238">
        <v>0</v>
      </c>
      <c r="BH17" s="250">
        <f t="shared" si="9"/>
        <v>0</v>
      </c>
      <c r="BJ17" s="238">
        <v>0</v>
      </c>
      <c r="BK17" s="238">
        <v>0</v>
      </c>
      <c r="BL17" s="238">
        <v>0</v>
      </c>
      <c r="BM17" s="238">
        <v>0</v>
      </c>
      <c r="BN17" s="238">
        <v>0</v>
      </c>
      <c r="BO17" s="238">
        <v>0</v>
      </c>
      <c r="BP17" s="238">
        <v>0</v>
      </c>
      <c r="BQ17" s="238">
        <v>0</v>
      </c>
      <c r="BR17" s="238">
        <v>0</v>
      </c>
      <c r="BS17" s="238">
        <v>0</v>
      </c>
      <c r="BT17" s="238">
        <v>0</v>
      </c>
      <c r="BU17" s="238">
        <v>0</v>
      </c>
      <c r="BV17" s="237">
        <f t="shared" si="4"/>
        <v>0</v>
      </c>
      <c r="BW17" s="255"/>
      <c r="BX17" s="77">
        <v>0</v>
      </c>
      <c r="BY17" s="77">
        <v>0</v>
      </c>
      <c r="BZ17" s="77">
        <v>0</v>
      </c>
      <c r="CA17" s="77">
        <v>0</v>
      </c>
      <c r="CB17" s="77">
        <v>0</v>
      </c>
      <c r="CC17" s="77">
        <v>0</v>
      </c>
      <c r="CD17" s="96">
        <v>0</v>
      </c>
      <c r="CE17" s="77">
        <v>0</v>
      </c>
      <c r="CF17" s="77">
        <v>0</v>
      </c>
      <c r="CG17" s="77">
        <v>0</v>
      </c>
      <c r="CH17" s="77">
        <v>0</v>
      </c>
      <c r="CI17" s="77">
        <v>0</v>
      </c>
      <c r="CJ17" s="259">
        <f t="shared" si="10"/>
        <v>0</v>
      </c>
      <c r="CK17" s="67" t="s">
        <v>6</v>
      </c>
      <c r="CL17" s="80"/>
      <c r="CM17" s="80"/>
      <c r="CN17" s="80"/>
      <c r="CO17" s="80"/>
      <c r="CP17" s="80"/>
      <c r="CQ17" s="80"/>
      <c r="CR17" s="80"/>
      <c r="CS17" s="80">
        <v>1.1877500000000001</v>
      </c>
      <c r="CT17" s="80"/>
      <c r="CU17" s="80"/>
      <c r="CV17" s="80"/>
      <c r="CW17" s="80"/>
      <c r="CX17" s="259">
        <f t="shared" si="5"/>
        <v>1.1877500000000001</v>
      </c>
      <c r="CZ17" s="80"/>
      <c r="DA17" s="80">
        <v>1.7999999999999999E-2</v>
      </c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259">
        <f t="shared" si="11"/>
        <v>1.7999999999999999E-2</v>
      </c>
      <c r="DN17" s="235">
        <v>0</v>
      </c>
      <c r="DO17" s="235">
        <v>0</v>
      </c>
      <c r="DP17" s="235">
        <v>0</v>
      </c>
      <c r="DQ17" s="235">
        <v>0</v>
      </c>
      <c r="DR17" s="235">
        <v>0</v>
      </c>
      <c r="DS17" s="235">
        <v>0</v>
      </c>
      <c r="DT17" s="235">
        <v>0</v>
      </c>
      <c r="DU17" s="235">
        <v>0</v>
      </c>
      <c r="DV17" s="235">
        <v>0</v>
      </c>
      <c r="DW17" s="235">
        <v>0</v>
      </c>
      <c r="DX17" s="235">
        <v>0</v>
      </c>
      <c r="DY17" s="235">
        <v>0</v>
      </c>
      <c r="DZ17" s="237">
        <f t="shared" si="6"/>
        <v>0</v>
      </c>
    </row>
    <row r="18" spans="1:130" ht="16.5" customHeight="1" x14ac:dyDescent="0.25">
      <c r="A18" s="97" t="s">
        <v>35</v>
      </c>
      <c r="B18" s="95">
        <f t="shared" si="0"/>
        <v>0</v>
      </c>
      <c r="C18" s="242">
        <f t="shared" si="1"/>
        <v>0</v>
      </c>
      <c r="D18" s="94">
        <f t="shared" si="7"/>
        <v>0</v>
      </c>
      <c r="E18" s="67" t="s">
        <v>6</v>
      </c>
      <c r="F18" s="77"/>
      <c r="G18" s="77"/>
      <c r="H18" s="77"/>
      <c r="I18" s="77"/>
      <c r="J18" s="77"/>
      <c r="K18" s="77"/>
      <c r="L18" s="96"/>
      <c r="M18" s="96"/>
      <c r="N18" s="79"/>
      <c r="O18" s="79"/>
      <c r="P18" s="79"/>
      <c r="Q18" s="79"/>
      <c r="R18" s="258">
        <f t="shared" si="2"/>
        <v>0</v>
      </c>
      <c r="S18" s="67" t="s">
        <v>6</v>
      </c>
      <c r="T18" s="77"/>
      <c r="U18" s="77"/>
      <c r="V18" s="77"/>
      <c r="W18" s="77"/>
      <c r="X18" s="77"/>
      <c r="Y18" s="77"/>
      <c r="Z18" s="96"/>
      <c r="AA18" s="96"/>
      <c r="AB18" s="79"/>
      <c r="AC18" s="79">
        <v>58.8</v>
      </c>
      <c r="AD18" s="79"/>
      <c r="AE18" s="79">
        <v>49.2164</v>
      </c>
      <c r="AF18" s="258">
        <f t="shared" si="3"/>
        <v>108.0164</v>
      </c>
      <c r="AH18" s="238">
        <v>0</v>
      </c>
      <c r="AI18" s="238">
        <v>0</v>
      </c>
      <c r="AJ18" s="238">
        <v>0</v>
      </c>
      <c r="AK18" s="238">
        <v>0</v>
      </c>
      <c r="AL18" s="238">
        <v>0</v>
      </c>
      <c r="AM18" s="238">
        <v>0</v>
      </c>
      <c r="AN18" s="238">
        <v>0</v>
      </c>
      <c r="AO18" s="238">
        <v>0</v>
      </c>
      <c r="AP18" s="238">
        <v>35</v>
      </c>
      <c r="AQ18" s="238">
        <v>37.5</v>
      </c>
      <c r="AR18" s="238">
        <v>32.5</v>
      </c>
      <c r="AS18" s="238">
        <v>0</v>
      </c>
      <c r="AT18" s="259">
        <f t="shared" si="8"/>
        <v>105</v>
      </c>
      <c r="AV18" s="238">
        <v>0</v>
      </c>
      <c r="AW18" s="238">
        <v>0</v>
      </c>
      <c r="AX18" s="238">
        <v>0</v>
      </c>
      <c r="AY18" s="238">
        <v>0</v>
      </c>
      <c r="AZ18" s="238">
        <v>0</v>
      </c>
      <c r="BA18" s="238">
        <v>15</v>
      </c>
      <c r="BB18" s="238">
        <v>15</v>
      </c>
      <c r="BC18" s="238">
        <v>0</v>
      </c>
      <c r="BD18" s="238">
        <v>15</v>
      </c>
      <c r="BE18" s="238">
        <v>0</v>
      </c>
      <c r="BF18" s="238">
        <v>0</v>
      </c>
      <c r="BG18" s="238">
        <v>15</v>
      </c>
      <c r="BH18" s="250">
        <f t="shared" si="9"/>
        <v>60</v>
      </c>
      <c r="BJ18" s="238">
        <v>0</v>
      </c>
      <c r="BK18" s="238">
        <v>0</v>
      </c>
      <c r="BL18" s="238">
        <v>15</v>
      </c>
      <c r="BM18" s="238">
        <v>0</v>
      </c>
      <c r="BN18" s="238">
        <v>0</v>
      </c>
      <c r="BO18" s="238">
        <v>15</v>
      </c>
      <c r="BP18" s="238">
        <v>0</v>
      </c>
      <c r="BQ18" s="238">
        <v>0</v>
      </c>
      <c r="BR18" s="238">
        <v>15</v>
      </c>
      <c r="BS18" s="238">
        <v>0</v>
      </c>
      <c r="BT18" s="238">
        <v>0</v>
      </c>
      <c r="BU18" s="238">
        <v>15</v>
      </c>
      <c r="BV18" s="237">
        <f t="shared" si="4"/>
        <v>60</v>
      </c>
      <c r="BW18" s="255"/>
      <c r="BX18" s="77">
        <v>0</v>
      </c>
      <c r="BY18" s="77">
        <v>0</v>
      </c>
      <c r="BZ18" s="77">
        <v>0</v>
      </c>
      <c r="CA18" s="77">
        <v>0</v>
      </c>
      <c r="CB18" s="77">
        <v>0</v>
      </c>
      <c r="CC18" s="77">
        <v>0</v>
      </c>
      <c r="CD18" s="96">
        <v>0</v>
      </c>
      <c r="CE18" s="96">
        <v>0</v>
      </c>
      <c r="CF18" s="96">
        <v>0</v>
      </c>
      <c r="CG18" s="96">
        <v>0</v>
      </c>
      <c r="CH18" s="96">
        <v>9</v>
      </c>
      <c r="CI18" s="96">
        <v>0</v>
      </c>
      <c r="CJ18" s="259">
        <f t="shared" si="10"/>
        <v>9</v>
      </c>
      <c r="CK18" s="67" t="s">
        <v>6</v>
      </c>
      <c r="CL18" s="80"/>
      <c r="CM18" s="80"/>
      <c r="CN18" s="80"/>
      <c r="CO18" s="80"/>
      <c r="CP18" s="80"/>
      <c r="CQ18" s="80"/>
      <c r="CR18" s="80"/>
      <c r="CS18" s="80">
        <v>16.32</v>
      </c>
      <c r="CT18" s="80"/>
      <c r="CU18" s="80"/>
      <c r="CV18" s="80"/>
      <c r="CW18" s="80"/>
      <c r="CX18" s="259">
        <f t="shared" si="5"/>
        <v>16.32</v>
      </c>
      <c r="CZ18" s="80"/>
      <c r="DA18" s="80">
        <v>11.353999999999999</v>
      </c>
      <c r="DB18" s="80">
        <v>-8.9999999999999993E-3</v>
      </c>
      <c r="DC18" s="80"/>
      <c r="DD18" s="80"/>
      <c r="DE18" s="80"/>
      <c r="DF18" s="80"/>
      <c r="DG18" s="80"/>
      <c r="DH18" s="80"/>
      <c r="DI18" s="80"/>
      <c r="DJ18" s="80"/>
      <c r="DK18" s="80">
        <v>8.16</v>
      </c>
      <c r="DL18" s="259">
        <f t="shared" si="11"/>
        <v>19.504999999999999</v>
      </c>
      <c r="DN18" s="235">
        <v>0</v>
      </c>
      <c r="DO18" s="235">
        <v>0</v>
      </c>
      <c r="DP18" s="235">
        <v>0</v>
      </c>
      <c r="DQ18" s="235">
        <v>0</v>
      </c>
      <c r="DR18" s="235">
        <v>0</v>
      </c>
      <c r="DS18" s="235">
        <v>0</v>
      </c>
      <c r="DT18" s="235">
        <v>0</v>
      </c>
      <c r="DU18" s="235">
        <v>0</v>
      </c>
      <c r="DV18" s="235">
        <v>0</v>
      </c>
      <c r="DW18" s="235">
        <v>0</v>
      </c>
      <c r="DX18" s="235">
        <v>0</v>
      </c>
      <c r="DY18" s="235">
        <v>0</v>
      </c>
      <c r="DZ18" s="237">
        <f t="shared" si="6"/>
        <v>0</v>
      </c>
    </row>
    <row r="19" spans="1:130" ht="16.5" customHeight="1" x14ac:dyDescent="0.25">
      <c r="A19" s="97" t="s">
        <v>36</v>
      </c>
      <c r="B19" s="95">
        <f t="shared" si="0"/>
        <v>10.59526</v>
      </c>
      <c r="C19" s="242">
        <f t="shared" si="1"/>
        <v>10</v>
      </c>
      <c r="D19" s="94">
        <f t="shared" si="7"/>
        <v>-0.59525999999999968</v>
      </c>
      <c r="E19" s="67" t="s">
        <v>6</v>
      </c>
      <c r="F19" s="77">
        <v>2.8799299999999999</v>
      </c>
      <c r="G19" s="77">
        <v>7.7153299999999998</v>
      </c>
      <c r="H19" s="77"/>
      <c r="I19" s="77"/>
      <c r="J19" s="77"/>
      <c r="K19" s="77"/>
      <c r="L19" s="96"/>
      <c r="M19" s="96"/>
      <c r="N19" s="79"/>
      <c r="O19" s="79"/>
      <c r="P19" s="79"/>
      <c r="Q19" s="79"/>
      <c r="R19" s="258">
        <f>SUM(F19:Q19)</f>
        <v>10.59526</v>
      </c>
      <c r="S19" s="67" t="s">
        <v>6</v>
      </c>
      <c r="T19" s="77">
        <v>2.1</v>
      </c>
      <c r="U19" s="77">
        <v>-2.1</v>
      </c>
      <c r="V19" s="77"/>
      <c r="W19" s="77"/>
      <c r="X19" s="77"/>
      <c r="Y19" s="77"/>
      <c r="Z19" s="96">
        <v>6.523000000000001E-2</v>
      </c>
      <c r="AA19" s="96"/>
      <c r="AB19" s="79"/>
      <c r="AC19" s="79"/>
      <c r="AD19" s="79"/>
      <c r="AE19" s="79"/>
      <c r="AF19" s="258">
        <f>SUM(T19:AE19)</f>
        <v>6.523000000000001E-2</v>
      </c>
      <c r="AH19" s="238">
        <v>2.1</v>
      </c>
      <c r="AI19" s="238">
        <v>-2.1</v>
      </c>
      <c r="AJ19" s="238">
        <v>0</v>
      </c>
      <c r="AK19" s="238">
        <v>0</v>
      </c>
      <c r="AL19" s="238">
        <v>0</v>
      </c>
      <c r="AM19" s="238">
        <v>0</v>
      </c>
      <c r="AN19" s="238">
        <v>6.523000000000001E-2</v>
      </c>
      <c r="AO19" s="238">
        <v>0</v>
      </c>
      <c r="AP19" s="238">
        <v>0</v>
      </c>
      <c r="AQ19" s="238">
        <v>0</v>
      </c>
      <c r="AR19" s="238">
        <v>0</v>
      </c>
      <c r="AS19" s="238">
        <v>5</v>
      </c>
      <c r="AT19" s="259">
        <f t="shared" si="8"/>
        <v>5.0652299999999997</v>
      </c>
      <c r="AV19" s="238">
        <v>2.1</v>
      </c>
      <c r="AW19" s="238">
        <v>-2.1</v>
      </c>
      <c r="AX19" s="238">
        <v>0</v>
      </c>
      <c r="AY19" s="238">
        <v>0</v>
      </c>
      <c r="AZ19" s="238">
        <v>0</v>
      </c>
      <c r="BA19" s="238">
        <v>5</v>
      </c>
      <c r="BB19" s="238">
        <v>0</v>
      </c>
      <c r="BC19" s="238">
        <v>0</v>
      </c>
      <c r="BD19" s="238">
        <v>0</v>
      </c>
      <c r="BE19" s="238">
        <v>0</v>
      </c>
      <c r="BF19" s="238">
        <v>0</v>
      </c>
      <c r="BG19" s="238">
        <v>5</v>
      </c>
      <c r="BH19" s="250">
        <f t="shared" si="9"/>
        <v>10</v>
      </c>
      <c r="BJ19" s="238">
        <v>2.1</v>
      </c>
      <c r="BK19" s="238">
        <v>-2.1</v>
      </c>
      <c r="BL19" s="238">
        <v>0</v>
      </c>
      <c r="BM19" s="238">
        <v>0</v>
      </c>
      <c r="BN19" s="238">
        <v>0</v>
      </c>
      <c r="BO19" s="238">
        <v>5</v>
      </c>
      <c r="BP19" s="238">
        <v>0</v>
      </c>
      <c r="BQ19" s="238">
        <v>0</v>
      </c>
      <c r="BR19" s="238">
        <v>0</v>
      </c>
      <c r="BS19" s="238">
        <v>0</v>
      </c>
      <c r="BT19" s="238">
        <v>0</v>
      </c>
      <c r="BU19" s="238">
        <v>5</v>
      </c>
      <c r="BV19" s="237">
        <f t="shared" si="4"/>
        <v>10</v>
      </c>
      <c r="BW19" s="255"/>
      <c r="BX19" s="77">
        <v>0</v>
      </c>
      <c r="BY19" s="77">
        <v>0</v>
      </c>
      <c r="BZ19" s="77">
        <v>0.72826000000000002</v>
      </c>
      <c r="CA19" s="77">
        <v>0</v>
      </c>
      <c r="CB19" s="77">
        <v>0</v>
      </c>
      <c r="CC19" s="77">
        <v>0</v>
      </c>
      <c r="CD19" s="96">
        <v>0.13500000000000001</v>
      </c>
      <c r="CE19" s="96">
        <v>0</v>
      </c>
      <c r="CF19" s="96">
        <v>4</v>
      </c>
      <c r="CG19" s="96">
        <v>1</v>
      </c>
      <c r="CH19" s="96">
        <v>0</v>
      </c>
      <c r="CI19" s="96">
        <v>5</v>
      </c>
      <c r="CJ19" s="259">
        <f t="shared" si="10"/>
        <v>10.86326</v>
      </c>
      <c r="CK19" s="67" t="s">
        <v>6</v>
      </c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259">
        <f t="shared" si="5"/>
        <v>0</v>
      </c>
      <c r="CZ19" s="80"/>
      <c r="DA19" s="80"/>
      <c r="DB19" s="80"/>
      <c r="DC19" s="80"/>
      <c r="DD19" s="80">
        <v>1.63005</v>
      </c>
      <c r="DE19" s="80"/>
      <c r="DF19" s="80"/>
      <c r="DG19" s="80">
        <v>0.12781000000000001</v>
      </c>
      <c r="DH19" s="80"/>
      <c r="DI19" s="80"/>
      <c r="DJ19" s="80"/>
      <c r="DK19" s="80"/>
      <c r="DL19" s="259">
        <f t="shared" si="11"/>
        <v>1.75786</v>
      </c>
      <c r="DN19" s="235">
        <v>10</v>
      </c>
      <c r="DO19" s="235">
        <v>0</v>
      </c>
      <c r="DP19" s="235">
        <v>0</v>
      </c>
      <c r="DQ19" s="235">
        <v>0</v>
      </c>
      <c r="DR19" s="235">
        <v>0</v>
      </c>
      <c r="DS19" s="235">
        <v>10</v>
      </c>
      <c r="DT19" s="235">
        <v>0</v>
      </c>
      <c r="DU19" s="235">
        <v>0</v>
      </c>
      <c r="DV19" s="235">
        <v>0</v>
      </c>
      <c r="DW19" s="235">
        <v>10</v>
      </c>
      <c r="DX19" s="235">
        <v>0</v>
      </c>
      <c r="DY19" s="235">
        <v>0</v>
      </c>
      <c r="DZ19" s="237">
        <f t="shared" si="6"/>
        <v>30</v>
      </c>
    </row>
    <row r="20" spans="1:130" ht="16.5" customHeight="1" x14ac:dyDescent="0.25">
      <c r="A20" s="88" t="s">
        <v>37</v>
      </c>
      <c r="B20" s="261">
        <f>SUM(B10:B19)</f>
        <v>10.59526</v>
      </c>
      <c r="C20" s="261">
        <f>SUM(C10:C19)</f>
        <v>12</v>
      </c>
      <c r="D20" s="90">
        <f t="shared" si="7"/>
        <v>1.4047400000000003</v>
      </c>
      <c r="E20" s="67" t="s">
        <v>6</v>
      </c>
      <c r="F20" s="74">
        <f>SUM(F9:F19)</f>
        <v>2.8799299999999999</v>
      </c>
      <c r="G20" s="74">
        <f t="shared" ref="G20:P20" si="12">SUM(G9:G19)</f>
        <v>7.7153299999999998</v>
      </c>
      <c r="H20" s="74">
        <f t="shared" si="12"/>
        <v>0</v>
      </c>
      <c r="I20" s="74">
        <f t="shared" si="12"/>
        <v>0</v>
      </c>
      <c r="J20" s="74">
        <f t="shared" si="12"/>
        <v>0</v>
      </c>
      <c r="K20" s="74">
        <f t="shared" si="12"/>
        <v>0</v>
      </c>
      <c r="L20" s="74">
        <f t="shared" si="12"/>
        <v>0</v>
      </c>
      <c r="M20" s="74">
        <f t="shared" si="12"/>
        <v>0</v>
      </c>
      <c r="N20" s="74">
        <f t="shared" si="12"/>
        <v>0</v>
      </c>
      <c r="O20" s="74">
        <f t="shared" si="12"/>
        <v>0</v>
      </c>
      <c r="P20" s="74">
        <f t="shared" si="12"/>
        <v>0</v>
      </c>
      <c r="Q20" s="74">
        <f>SUM(Q9:Q19)</f>
        <v>0</v>
      </c>
      <c r="R20" s="251">
        <f>SUM(F20:Q20)</f>
        <v>10.59526</v>
      </c>
      <c r="S20" s="67" t="s">
        <v>6</v>
      </c>
      <c r="T20" s="74">
        <f>SUM(T9:T19)</f>
        <v>3.78423</v>
      </c>
      <c r="U20" s="74">
        <f t="shared" ref="U20:AD20" si="13">SUM(U9:U19)</f>
        <v>-2.1</v>
      </c>
      <c r="V20" s="74">
        <f t="shared" si="13"/>
        <v>0</v>
      </c>
      <c r="W20" s="74">
        <f t="shared" si="13"/>
        <v>0</v>
      </c>
      <c r="X20" s="74">
        <f t="shared" si="13"/>
        <v>6.523000000000001E-2</v>
      </c>
      <c r="Y20" s="74">
        <f t="shared" si="13"/>
        <v>0</v>
      </c>
      <c r="Z20" s="74">
        <f t="shared" si="13"/>
        <v>6.523000000000001E-2</v>
      </c>
      <c r="AA20" s="74">
        <f t="shared" si="13"/>
        <v>1.6842300000000001</v>
      </c>
      <c r="AB20" s="74">
        <f t="shared" si="13"/>
        <v>29.4</v>
      </c>
      <c r="AC20" s="74">
        <f t="shared" si="13"/>
        <v>29.4</v>
      </c>
      <c r="AD20" s="74">
        <f t="shared" si="13"/>
        <v>49.2164</v>
      </c>
      <c r="AE20" s="74">
        <f>SUM(AE9:AE19)</f>
        <v>2.6710000000001344E-2</v>
      </c>
      <c r="AF20" s="251">
        <f>SUM(T20:AE20)</f>
        <v>111.54203000000001</v>
      </c>
      <c r="AH20" s="98">
        <f>SUM(AH10:AH19)</f>
        <v>2.1</v>
      </c>
      <c r="AI20" s="98">
        <f t="shared" ref="AI20:AT20" si="14">SUM(AI10:AI19)</f>
        <v>-2.1</v>
      </c>
      <c r="AJ20" s="98">
        <f t="shared" si="14"/>
        <v>0</v>
      </c>
      <c r="AK20" s="98">
        <f t="shared" si="14"/>
        <v>0</v>
      </c>
      <c r="AL20" s="98">
        <f t="shared" si="14"/>
        <v>6.523000000000001E-2</v>
      </c>
      <c r="AM20" s="98">
        <f t="shared" si="14"/>
        <v>0</v>
      </c>
      <c r="AN20" s="98">
        <f t="shared" si="14"/>
        <v>6.523000000000001E-2</v>
      </c>
      <c r="AO20" s="98">
        <f t="shared" si="14"/>
        <v>0</v>
      </c>
      <c r="AP20" s="98">
        <f t="shared" si="14"/>
        <v>35.700000000000003</v>
      </c>
      <c r="AQ20" s="98">
        <f t="shared" si="14"/>
        <v>38.200000000000003</v>
      </c>
      <c r="AR20" s="98">
        <f t="shared" si="14"/>
        <v>33.200000000000003</v>
      </c>
      <c r="AS20" s="98">
        <f t="shared" si="14"/>
        <v>6.2</v>
      </c>
      <c r="AT20" s="76">
        <f t="shared" si="14"/>
        <v>113.43046</v>
      </c>
      <c r="AV20" s="252">
        <f>SUM(AV10:AV19)</f>
        <v>2.1</v>
      </c>
      <c r="AW20" s="252">
        <f t="shared" ref="AW20:BH20" si="15">SUM(AW10:AW19)</f>
        <v>-2.1</v>
      </c>
      <c r="AX20" s="252">
        <f t="shared" si="15"/>
        <v>0</v>
      </c>
      <c r="AY20" s="252">
        <f t="shared" si="15"/>
        <v>0</v>
      </c>
      <c r="AZ20" s="252">
        <f t="shared" si="15"/>
        <v>6.523000000000001E-2</v>
      </c>
      <c r="BA20" s="252">
        <f t="shared" si="15"/>
        <v>36.200000000000003</v>
      </c>
      <c r="BB20" s="252">
        <f t="shared" si="15"/>
        <v>15.7</v>
      </c>
      <c r="BC20" s="252">
        <f t="shared" si="15"/>
        <v>0.7</v>
      </c>
      <c r="BD20" s="252">
        <f t="shared" si="15"/>
        <v>15.7</v>
      </c>
      <c r="BE20" s="252">
        <f t="shared" si="15"/>
        <v>0.7</v>
      </c>
      <c r="BF20" s="252">
        <f t="shared" si="15"/>
        <v>0.7</v>
      </c>
      <c r="BG20" s="252">
        <f t="shared" si="15"/>
        <v>31.2</v>
      </c>
      <c r="BH20" s="252">
        <f t="shared" si="15"/>
        <v>100.96522999999999</v>
      </c>
      <c r="BJ20" s="74">
        <f>SUM(BJ9:BJ19)</f>
        <v>2.1</v>
      </c>
      <c r="BK20" s="74">
        <f>SUM(BK9:BK19)</f>
        <v>-2.1</v>
      </c>
      <c r="BL20" s="98">
        <f t="shared" ref="BL20:BU20" si="16">SUM(BL10:BL19)</f>
        <v>15.7</v>
      </c>
      <c r="BM20" s="98">
        <f t="shared" si="16"/>
        <v>0.7</v>
      </c>
      <c r="BN20" s="98">
        <f t="shared" si="16"/>
        <v>0.7</v>
      </c>
      <c r="BO20" s="98">
        <f t="shared" si="16"/>
        <v>36.200000000000003</v>
      </c>
      <c r="BP20" s="98">
        <f t="shared" si="16"/>
        <v>0.7</v>
      </c>
      <c r="BQ20" s="98">
        <f t="shared" si="16"/>
        <v>0.7</v>
      </c>
      <c r="BR20" s="98">
        <f t="shared" si="16"/>
        <v>15.7</v>
      </c>
      <c r="BS20" s="98">
        <f t="shared" si="16"/>
        <v>0.7</v>
      </c>
      <c r="BT20" s="98">
        <f t="shared" si="16"/>
        <v>0.7</v>
      </c>
      <c r="BU20" s="98">
        <f t="shared" si="16"/>
        <v>31.2</v>
      </c>
      <c r="BV20" s="98">
        <f>SUM(BV10:BV19)</f>
        <v>103</v>
      </c>
      <c r="BW20" s="255"/>
      <c r="BX20" s="76">
        <f>SUM(BX10:BX19)</f>
        <v>23.153600000000001</v>
      </c>
      <c r="BY20" s="76">
        <f t="shared" ref="BY20:CJ20" si="17">SUM(BY10:BY19)</f>
        <v>3.1510000000000003E-2</v>
      </c>
      <c r="BZ20" s="76">
        <f t="shared" si="17"/>
        <v>0.89941000000000004</v>
      </c>
      <c r="CA20" s="76">
        <f t="shared" si="17"/>
        <v>0.12884999999999999</v>
      </c>
      <c r="CB20" s="76">
        <f t="shared" si="17"/>
        <v>0.122</v>
      </c>
      <c r="CC20" s="76">
        <f t="shared" si="17"/>
        <v>0.13</v>
      </c>
      <c r="CD20" s="76">
        <f t="shared" si="17"/>
        <v>0.42699999999999999</v>
      </c>
      <c r="CE20" s="76">
        <f t="shared" si="17"/>
        <v>0</v>
      </c>
      <c r="CF20" s="76">
        <f t="shared" si="17"/>
        <v>4.7</v>
      </c>
      <c r="CG20" s="76">
        <f t="shared" si="17"/>
        <v>1.7</v>
      </c>
      <c r="CH20" s="76">
        <f t="shared" si="17"/>
        <v>9.6999999999999993</v>
      </c>
      <c r="CI20" s="76">
        <f t="shared" si="17"/>
        <v>15.7</v>
      </c>
      <c r="CJ20" s="76">
        <f t="shared" si="17"/>
        <v>56.692369999999997</v>
      </c>
      <c r="CK20" s="67" t="s">
        <v>6</v>
      </c>
      <c r="CL20" s="76">
        <f>SUM(CL9:CL19)</f>
        <v>0</v>
      </c>
      <c r="CM20" s="76">
        <f t="shared" ref="CM20:CW20" si="18">SUM(CM9:CM19)</f>
        <v>2.3755000000000002</v>
      </c>
      <c r="CN20" s="76">
        <f t="shared" si="18"/>
        <v>1</v>
      </c>
      <c r="CO20" s="76">
        <f t="shared" si="18"/>
        <v>1.1877500000000001</v>
      </c>
      <c r="CP20" s="76">
        <f t="shared" si="18"/>
        <v>0.30837999999999999</v>
      </c>
      <c r="CQ20" s="76">
        <f t="shared" si="18"/>
        <v>2.3934600000000001</v>
      </c>
      <c r="CR20" s="76">
        <f t="shared" si="18"/>
        <v>1.2502500000000001</v>
      </c>
      <c r="CS20" s="76">
        <f t="shared" si="18"/>
        <v>17.507750000000001</v>
      </c>
      <c r="CT20" s="76">
        <f t="shared" si="18"/>
        <v>0</v>
      </c>
      <c r="CU20" s="76">
        <f t="shared" si="18"/>
        <v>2.3755000000000002</v>
      </c>
      <c r="CV20" s="76">
        <f t="shared" si="18"/>
        <v>12.193000000000001</v>
      </c>
      <c r="CW20" s="76">
        <f t="shared" si="18"/>
        <v>17.263680000000001</v>
      </c>
      <c r="CX20" s="256">
        <f t="shared" si="5"/>
        <v>57.855270000000004</v>
      </c>
      <c r="CZ20" s="76">
        <v>0.46750999999999998</v>
      </c>
      <c r="DA20" s="76">
        <v>11.372</v>
      </c>
      <c r="DB20" s="76">
        <v>0.47376000000000001</v>
      </c>
      <c r="DC20" s="76">
        <v>0.20054</v>
      </c>
      <c r="DD20" s="76">
        <v>1.6379600000000001</v>
      </c>
      <c r="DE20" s="76">
        <v>0.10879999999999999</v>
      </c>
      <c r="DF20" s="76">
        <v>2.1330000000000002E-2</v>
      </c>
      <c r="DG20" s="76">
        <v>0.42698999999999998</v>
      </c>
      <c r="DH20" s="76">
        <v>0.68120000000000003</v>
      </c>
      <c r="DI20" s="76">
        <v>3.1442100000000002</v>
      </c>
      <c r="DJ20" s="76">
        <v>0.20727000000000001</v>
      </c>
      <c r="DK20" s="76">
        <v>12.03478</v>
      </c>
      <c r="DL20" s="76">
        <f>SUM(CZ20:DK20)</f>
        <v>30.776350000000001</v>
      </c>
      <c r="DN20" s="98">
        <f>SUM(DN10:DN19)</f>
        <v>12</v>
      </c>
      <c r="DO20" s="98">
        <f t="shared" ref="DO20:DY20" si="19">SUM(DO10:DO19)</f>
        <v>0</v>
      </c>
      <c r="DP20" s="98">
        <f t="shared" si="19"/>
        <v>0</v>
      </c>
      <c r="DQ20" s="98">
        <f t="shared" si="19"/>
        <v>0</v>
      </c>
      <c r="DR20" s="98">
        <f t="shared" si="19"/>
        <v>0</v>
      </c>
      <c r="DS20" s="98">
        <f t="shared" si="19"/>
        <v>10.5</v>
      </c>
      <c r="DT20" s="98">
        <f t="shared" si="19"/>
        <v>2</v>
      </c>
      <c r="DU20" s="98">
        <f t="shared" si="19"/>
        <v>0</v>
      </c>
      <c r="DV20" s="98">
        <f t="shared" si="19"/>
        <v>0</v>
      </c>
      <c r="DW20" s="98">
        <f t="shared" si="19"/>
        <v>10</v>
      </c>
      <c r="DX20" s="98">
        <f t="shared" si="19"/>
        <v>0</v>
      </c>
      <c r="DY20" s="98">
        <f t="shared" si="19"/>
        <v>0</v>
      </c>
      <c r="DZ20" s="98">
        <f>SUM(DZ10:DZ19)</f>
        <v>34.5</v>
      </c>
    </row>
    <row r="21" spans="1:130" ht="16.5" customHeight="1" x14ac:dyDescent="0.25">
      <c r="A21" s="88" t="s">
        <v>38</v>
      </c>
      <c r="B21" s="98">
        <f>B20+B8</f>
        <v>104.89075000000001</v>
      </c>
      <c r="C21" s="98">
        <f>C20+C8</f>
        <v>121.395</v>
      </c>
      <c r="D21" s="90">
        <f t="shared" si="7"/>
        <v>16.504249999999985</v>
      </c>
      <c r="E21" s="67" t="s">
        <v>6</v>
      </c>
      <c r="F21" s="74">
        <f>SUM(F8+F20)</f>
        <v>70.433920000000015</v>
      </c>
      <c r="G21" s="74">
        <f t="shared" ref="G21:Q21" si="20">SUM(G8+G20)</f>
        <v>34.456829999999997</v>
      </c>
      <c r="H21" s="74">
        <f t="shared" si="20"/>
        <v>0</v>
      </c>
      <c r="I21" s="74">
        <f t="shared" si="20"/>
        <v>0</v>
      </c>
      <c r="J21" s="74">
        <f t="shared" si="20"/>
        <v>0</v>
      </c>
      <c r="K21" s="74">
        <f t="shared" si="20"/>
        <v>0</v>
      </c>
      <c r="L21" s="74">
        <f t="shared" si="20"/>
        <v>0</v>
      </c>
      <c r="M21" s="74">
        <f t="shared" si="20"/>
        <v>0</v>
      </c>
      <c r="N21" s="74">
        <f t="shared" si="20"/>
        <v>0</v>
      </c>
      <c r="O21" s="74">
        <f t="shared" si="20"/>
        <v>0</v>
      </c>
      <c r="P21" s="74">
        <f t="shared" si="20"/>
        <v>0</v>
      </c>
      <c r="Q21" s="74">
        <f t="shared" si="20"/>
        <v>0</v>
      </c>
      <c r="R21" s="251">
        <f>SUM(F21:Q21)</f>
        <v>104.89075000000001</v>
      </c>
      <c r="S21" s="67" t="s">
        <v>6</v>
      </c>
      <c r="T21" s="74">
        <f>SUM(T8+T20)</f>
        <v>65.887640000000005</v>
      </c>
      <c r="U21" s="74">
        <f t="shared" ref="U21:AE21" si="21">SUM(U8+U20)</f>
        <v>43.507429999999999</v>
      </c>
      <c r="V21" s="74">
        <f t="shared" si="21"/>
        <v>56.198000000000029</v>
      </c>
      <c r="W21" s="74">
        <f t="shared" si="21"/>
        <v>39.882409999999993</v>
      </c>
      <c r="X21" s="74">
        <f t="shared" si="21"/>
        <v>53.043069999999993</v>
      </c>
      <c r="Y21" s="74">
        <f t="shared" si="21"/>
        <v>38.529819999999994</v>
      </c>
      <c r="Z21" s="74">
        <f t="shared" si="21"/>
        <v>40.672749999999994</v>
      </c>
      <c r="AA21" s="74">
        <f t="shared" si="21"/>
        <v>48.193089999999998</v>
      </c>
      <c r="AB21" s="74">
        <f t="shared" si="21"/>
        <v>75.272599999999983</v>
      </c>
      <c r="AC21" s="74">
        <f t="shared" si="21"/>
        <v>70.028860000000009</v>
      </c>
      <c r="AD21" s="74">
        <f t="shared" si="21"/>
        <v>93.073399999999992</v>
      </c>
      <c r="AE21" s="74">
        <f t="shared" si="21"/>
        <v>50.395459999999986</v>
      </c>
      <c r="AF21" s="251">
        <f>SUM(T21:AE21)</f>
        <v>674.68452999999988</v>
      </c>
      <c r="AH21" s="98">
        <f>AH20+AH8</f>
        <v>64.203410000000005</v>
      </c>
      <c r="AI21" s="98">
        <f t="shared" ref="AI21:AT21" si="22">AI20+AI8</f>
        <v>43.507429999999999</v>
      </c>
      <c r="AJ21" s="98">
        <f t="shared" si="22"/>
        <v>56.198000000000029</v>
      </c>
      <c r="AK21" s="98">
        <f t="shared" si="22"/>
        <v>39.882409999999993</v>
      </c>
      <c r="AL21" s="98">
        <f t="shared" si="22"/>
        <v>53.043069999999993</v>
      </c>
      <c r="AM21" s="98">
        <f t="shared" si="22"/>
        <v>38.529819999999994</v>
      </c>
      <c r="AN21" s="98">
        <f t="shared" si="22"/>
        <v>40.672749999999994</v>
      </c>
      <c r="AO21" s="98">
        <f t="shared" si="22"/>
        <v>40.999618789500794</v>
      </c>
      <c r="AP21" s="98">
        <f t="shared" si="22"/>
        <v>76.727924155515808</v>
      </c>
      <c r="AQ21" s="98">
        <f t="shared" si="22"/>
        <v>77.390057534621405</v>
      </c>
      <c r="AR21" s="98">
        <f t="shared" si="22"/>
        <v>74.284598590541606</v>
      </c>
      <c r="AS21" s="98">
        <f t="shared" si="22"/>
        <v>49.181738950107906</v>
      </c>
      <c r="AT21" s="76">
        <f t="shared" si="22"/>
        <v>654.62082802028749</v>
      </c>
      <c r="AV21" s="252">
        <f>AV20+AV8</f>
        <v>65.88763999999999</v>
      </c>
      <c r="AW21" s="252">
        <f t="shared" ref="AW21:BH21" si="23">AW20+AW8</f>
        <v>43.507429999999999</v>
      </c>
      <c r="AX21" s="252">
        <f t="shared" si="23"/>
        <v>56.198</v>
      </c>
      <c r="AY21" s="252">
        <f t="shared" si="23"/>
        <v>39.88241</v>
      </c>
      <c r="AZ21" s="252">
        <f t="shared" si="23"/>
        <v>53.043069999999993</v>
      </c>
      <c r="BA21" s="252">
        <f t="shared" si="23"/>
        <v>75.349879155973014</v>
      </c>
      <c r="BB21" s="252">
        <f t="shared" si="23"/>
        <v>56.671334636600093</v>
      </c>
      <c r="BC21" s="252">
        <f t="shared" si="23"/>
        <v>41.699618789500796</v>
      </c>
      <c r="BD21" s="252">
        <f t="shared" si="23"/>
        <v>56.727924155515794</v>
      </c>
      <c r="BE21" s="252">
        <f t="shared" si="23"/>
        <v>39.890057534621405</v>
      </c>
      <c r="BF21" s="252">
        <f t="shared" si="23"/>
        <v>41.784598590541606</v>
      </c>
      <c r="BG21" s="252">
        <f t="shared" si="23"/>
        <v>74.181738950107899</v>
      </c>
      <c r="BH21" s="252">
        <f t="shared" si="23"/>
        <v>644.82370181286058</v>
      </c>
      <c r="BJ21" s="74">
        <f>SUM(BJ8+BJ20)</f>
        <v>65.887999999999991</v>
      </c>
      <c r="BK21" s="74">
        <f>SUM(BK8+BK20)</f>
        <v>43.506999999999998</v>
      </c>
      <c r="BL21" s="98">
        <f t="shared" ref="BL21:BU21" si="24">BL20+BL8</f>
        <v>79.728832978202803</v>
      </c>
      <c r="BM21" s="98">
        <f t="shared" si="24"/>
        <v>61.986830489347099</v>
      </c>
      <c r="BN21" s="98">
        <f t="shared" si="24"/>
        <v>59.241052530627506</v>
      </c>
      <c r="BO21" s="98">
        <f t="shared" si="24"/>
        <v>97.570644326565201</v>
      </c>
      <c r="BP21" s="98">
        <f t="shared" si="24"/>
        <v>66.028311576131102</v>
      </c>
      <c r="BQ21" s="98">
        <f t="shared" si="24"/>
        <v>66.073233896351709</v>
      </c>
      <c r="BR21" s="98">
        <f t="shared" si="24"/>
        <v>81.118189908312303</v>
      </c>
      <c r="BS21" s="98">
        <f t="shared" si="24"/>
        <v>63.187580562860298</v>
      </c>
      <c r="BT21" s="98">
        <f t="shared" si="24"/>
        <v>66.208203108548602</v>
      </c>
      <c r="BU21" s="98">
        <f t="shared" si="24"/>
        <v>99.732953999573908</v>
      </c>
      <c r="BV21" s="98">
        <f>SUM(BJ21:BU21)</f>
        <v>850.27083337652039</v>
      </c>
      <c r="BW21" s="255"/>
      <c r="BX21" s="76">
        <f>BX20+BX8</f>
        <v>80.544280000000001</v>
      </c>
      <c r="BY21" s="76">
        <f t="shared" ref="BY21:CJ21" si="25">BY20+BY8</f>
        <v>52.868980000000001</v>
      </c>
      <c r="BZ21" s="76">
        <f t="shared" si="25"/>
        <v>64.550570000000008</v>
      </c>
      <c r="CA21" s="76">
        <f t="shared" si="25"/>
        <v>60.800429999999999</v>
      </c>
      <c r="CB21" s="76">
        <f t="shared" si="25"/>
        <v>57.598999999999997</v>
      </c>
      <c r="CC21" s="76">
        <f t="shared" si="25"/>
        <v>57.664000000000001</v>
      </c>
      <c r="CD21" s="76">
        <f t="shared" si="25"/>
        <v>58.494</v>
      </c>
      <c r="CE21" s="76">
        <f t="shared" si="25"/>
        <v>66.061000000000007</v>
      </c>
      <c r="CF21" s="76">
        <f t="shared" si="25"/>
        <v>63.385201802870903</v>
      </c>
      <c r="CG21" s="76">
        <f t="shared" si="25"/>
        <v>57.768525341874103</v>
      </c>
      <c r="CH21" s="76">
        <f t="shared" si="25"/>
        <v>68.491761690563095</v>
      </c>
      <c r="CI21" s="76">
        <f t="shared" si="25"/>
        <v>77.219899820712897</v>
      </c>
      <c r="CJ21" s="76">
        <f t="shared" si="25"/>
        <v>765.44764865602099</v>
      </c>
      <c r="CK21" s="67" t="s">
        <v>6</v>
      </c>
      <c r="CL21" s="76">
        <f t="shared" ref="CL21:CW21" si="26">SUM(CL8+CL20)</f>
        <v>41.082419999999999</v>
      </c>
      <c r="CM21" s="76">
        <f t="shared" si="26"/>
        <v>41.692350000000005</v>
      </c>
      <c r="CN21" s="76">
        <f t="shared" si="26"/>
        <v>47</v>
      </c>
      <c r="CO21" s="76">
        <f t="shared" si="26"/>
        <v>45.90945</v>
      </c>
      <c r="CP21" s="76">
        <f t="shared" si="26"/>
        <v>41.082259999999998</v>
      </c>
      <c r="CQ21" s="76">
        <f t="shared" si="26"/>
        <v>43.819049999999997</v>
      </c>
      <c r="CR21" s="76">
        <f t="shared" si="26"/>
        <v>43.36262</v>
      </c>
      <c r="CS21" s="76">
        <f t="shared" si="26"/>
        <v>60.420080000000006</v>
      </c>
      <c r="CT21" s="76">
        <f t="shared" si="26"/>
        <v>44.732480000000002</v>
      </c>
      <c r="CU21" s="76">
        <f t="shared" si="26"/>
        <v>61.95223</v>
      </c>
      <c r="CV21" s="76">
        <f t="shared" si="26"/>
        <v>70.812780000000004</v>
      </c>
      <c r="CW21" s="76">
        <f t="shared" si="26"/>
        <v>77.359010000000012</v>
      </c>
      <c r="CX21" s="256">
        <f t="shared" si="5"/>
        <v>619.22472999999991</v>
      </c>
      <c r="CZ21" s="76">
        <v>43.244520000000001</v>
      </c>
      <c r="DA21" s="76">
        <v>52.814779999999999</v>
      </c>
      <c r="DB21" s="76">
        <v>43.92277</v>
      </c>
      <c r="DC21" s="76">
        <v>34.700699999999998</v>
      </c>
      <c r="DD21" s="76">
        <v>47.33419</v>
      </c>
      <c r="DE21" s="76">
        <v>39.318010000000001</v>
      </c>
      <c r="DF21" s="76">
        <v>41.919780000000003</v>
      </c>
      <c r="DG21" s="76">
        <v>39.878810000000001</v>
      </c>
      <c r="DH21" s="76">
        <v>41.041469999999997</v>
      </c>
      <c r="DI21" s="76">
        <v>46.496879999999997</v>
      </c>
      <c r="DJ21" s="76">
        <v>39.569499999999998</v>
      </c>
      <c r="DK21" s="76">
        <v>55.507199999999997</v>
      </c>
      <c r="DL21" s="76">
        <f>SUM(CZ21:DK21)</f>
        <v>525.74860999999999</v>
      </c>
      <c r="DN21" s="98">
        <f>DN20+DN8</f>
        <v>75.787999999999997</v>
      </c>
      <c r="DO21" s="98">
        <f t="shared" ref="DO21:DY21" si="27">DO20+DO8</f>
        <v>45.606999999999999</v>
      </c>
      <c r="DP21" s="98">
        <f t="shared" si="27"/>
        <v>56.198</v>
      </c>
      <c r="DQ21" s="98">
        <f t="shared" si="27"/>
        <v>39.881999999999998</v>
      </c>
      <c r="DR21" s="98">
        <f t="shared" si="27"/>
        <v>52.978000000000002</v>
      </c>
      <c r="DS21" s="98">
        <f t="shared" si="27"/>
        <v>49.03</v>
      </c>
      <c r="DT21" s="98">
        <f t="shared" si="27"/>
        <v>42.607999999999997</v>
      </c>
      <c r="DU21" s="98">
        <f t="shared" si="27"/>
        <v>48.192999999999998</v>
      </c>
      <c r="DV21" s="98">
        <f t="shared" si="27"/>
        <v>39.15</v>
      </c>
      <c r="DW21" s="98">
        <f t="shared" si="27"/>
        <v>47.396000000000001</v>
      </c>
      <c r="DX21" s="98">
        <f t="shared" si="27"/>
        <v>39.204000000000001</v>
      </c>
      <c r="DY21" s="98">
        <f t="shared" si="27"/>
        <v>41.014000000000003</v>
      </c>
      <c r="DZ21" s="98">
        <f>SUM(DN21:DY21)</f>
        <v>577.04799999999989</v>
      </c>
    </row>
    <row r="22" spans="1:130" ht="16.5" customHeight="1" x14ac:dyDescent="0.25">
      <c r="A22" s="97" t="s">
        <v>50</v>
      </c>
      <c r="B22" s="95">
        <f>R22</f>
        <v>-113.28200999999999</v>
      </c>
      <c r="C22" s="242">
        <f>SUM(DN22:DO22)</f>
        <v>-131.10659999999999</v>
      </c>
      <c r="D22" s="94">
        <f t="shared" si="7"/>
        <v>-17.824590000000001</v>
      </c>
      <c r="E22" s="67" t="s">
        <v>6</v>
      </c>
      <c r="F22" s="79">
        <v>-73.244479999999996</v>
      </c>
      <c r="G22" s="79">
        <v>-40.03752999999999</v>
      </c>
      <c r="H22" s="79"/>
      <c r="I22" s="99"/>
      <c r="J22" s="77"/>
      <c r="K22" s="79"/>
      <c r="L22" s="79"/>
      <c r="M22" s="79"/>
      <c r="N22" s="79"/>
      <c r="O22" s="79"/>
      <c r="P22" s="79"/>
      <c r="Q22" s="79"/>
      <c r="R22" s="258">
        <f>SUM(F22:Q22)</f>
        <v>-113.28200999999999</v>
      </c>
      <c r="S22" s="67" t="s">
        <v>6</v>
      </c>
      <c r="T22" s="79">
        <v>-71.158649999999994</v>
      </c>
      <c r="U22" s="79">
        <v>-51.067419999999998</v>
      </c>
      <c r="V22" s="79">
        <v>-56.614450000000005</v>
      </c>
      <c r="W22" s="99">
        <v>-43.073</v>
      </c>
      <c r="X22" s="77">
        <v>-57.28651</v>
      </c>
      <c r="Y22" s="79">
        <v>-41.612209999999997</v>
      </c>
      <c r="Z22" s="79">
        <v>-43.926569999999998</v>
      </c>
      <c r="AA22" s="79">
        <v>-52.048540000000003</v>
      </c>
      <c r="AB22" s="79">
        <v>-81.294399999999996</v>
      </c>
      <c r="AC22" s="79">
        <v>-75.631169999999997</v>
      </c>
      <c r="AD22" s="79">
        <v>-100.51927999999998</v>
      </c>
      <c r="AE22" s="79">
        <v>-54.427089999999978</v>
      </c>
      <c r="AF22" s="258">
        <f>SUM(T22:AE22)</f>
        <v>-728.65929000000006</v>
      </c>
      <c r="AH22" s="238">
        <v>-71.158649999999994</v>
      </c>
      <c r="AI22" s="238">
        <v>-51.067419999999998</v>
      </c>
      <c r="AJ22" s="238">
        <v>-56.614449999999998</v>
      </c>
      <c r="AK22" s="238">
        <v>-43.073</v>
      </c>
      <c r="AL22" s="238">
        <v>-57.28651</v>
      </c>
      <c r="AM22" s="238">
        <v>-41.612209999999997</v>
      </c>
      <c r="AN22" s="238">
        <v>-43.926569999999998</v>
      </c>
      <c r="AO22" s="238">
        <v>-52.048540000000003</v>
      </c>
      <c r="AP22" s="238">
        <v>-80.837869488450849</v>
      </c>
      <c r="AQ22" s="238">
        <v>-81.643716403978502</v>
      </c>
      <c r="AR22" s="238">
        <v>-78.196034304466934</v>
      </c>
      <c r="AS22" s="238">
        <v>-50.991019863102863</v>
      </c>
      <c r="AT22" s="81">
        <f>SUM(AH22:AS22)</f>
        <v>-708.45599005999929</v>
      </c>
      <c r="AV22" s="238">
        <v>-71.158649999999994</v>
      </c>
      <c r="AW22" s="238">
        <v>-51.067419999999998</v>
      </c>
      <c r="AX22" s="238">
        <v>-56.614449999999998</v>
      </c>
      <c r="AY22" s="238">
        <v>-43.073</v>
      </c>
      <c r="AZ22" s="238">
        <v>-57.28651</v>
      </c>
      <c r="BA22" s="238">
        <v>-81.377869488450841</v>
      </c>
      <c r="BB22" s="238">
        <v>-61.205041407528107</v>
      </c>
      <c r="BC22" s="238">
        <v>-45.035588292660861</v>
      </c>
      <c r="BD22" s="238">
        <v>-61.266158087957066</v>
      </c>
      <c r="BE22" s="238">
        <v>-43.081262137391114</v>
      </c>
      <c r="BF22" s="238">
        <v>-45.127366477784932</v>
      </c>
      <c r="BG22" s="238">
        <v>-80.11627806611655</v>
      </c>
      <c r="BH22" s="250">
        <f>SUM(AV22:BG22)</f>
        <v>-696.40959395788946</v>
      </c>
      <c r="BJ22" s="238">
        <v>-71.159040000000005</v>
      </c>
      <c r="BK22" s="238">
        <v>-51.067</v>
      </c>
      <c r="BL22" s="238">
        <v>-86.107139616459023</v>
      </c>
      <c r="BM22" s="238">
        <v>-66.94577692849488</v>
      </c>
      <c r="BN22" s="238">
        <v>-63.980336733077706</v>
      </c>
      <c r="BO22" s="238">
        <v>-105.37629587269043</v>
      </c>
      <c r="BP22" s="238">
        <v>-71.310576502221579</v>
      </c>
      <c r="BQ22" s="238">
        <v>-71.359092608059854</v>
      </c>
      <c r="BR22" s="238">
        <v>-87.60764510097728</v>
      </c>
      <c r="BS22" s="238">
        <v>-68.242587007889128</v>
      </c>
      <c r="BT22" s="238">
        <v>-71.50485935723249</v>
      </c>
      <c r="BU22" s="238">
        <v>-107.71159031953982</v>
      </c>
      <c r="BV22" s="101">
        <f>SUM(BJ22:BU22)</f>
        <v>-922.37194004664218</v>
      </c>
      <c r="BW22" s="255"/>
      <c r="BX22" s="77">
        <v>-86.987822400000013</v>
      </c>
      <c r="BY22" s="77">
        <v>-57.098498400000004</v>
      </c>
      <c r="BZ22" s="77">
        <v>-69.714615600000016</v>
      </c>
      <c r="CA22" s="77">
        <v>-65.664464400000014</v>
      </c>
      <c r="CB22" s="77">
        <v>-59.703693140143486</v>
      </c>
      <c r="CC22" s="77">
        <v>-65.806614437579185</v>
      </c>
      <c r="CD22" s="100">
        <v>-63.173459999999999</v>
      </c>
      <c r="CE22" s="100">
        <v>-89.998561820664648</v>
      </c>
      <c r="CF22" s="100">
        <v>-68.456017947100577</v>
      </c>
      <c r="CG22" s="100">
        <v>-62.390007369224037</v>
      </c>
      <c r="CH22" s="100">
        <v>-73.971102625808157</v>
      </c>
      <c r="CI22" s="100">
        <v>-83.397491806369928</v>
      </c>
      <c r="CJ22" s="81">
        <f>SUM(BX22:CI22)</f>
        <v>-846.36234994688994</v>
      </c>
      <c r="CK22" s="67" t="s">
        <v>6</v>
      </c>
      <c r="CL22" s="80">
        <v>-44.369010000000003</v>
      </c>
      <c r="CM22" s="80">
        <v>-45.027740000000001</v>
      </c>
      <c r="CN22" s="80">
        <v>-51</v>
      </c>
      <c r="CO22" s="80">
        <v>-49.582210000000003</v>
      </c>
      <c r="CP22" s="80">
        <v>-44.368839999999999</v>
      </c>
      <c r="CQ22" s="80">
        <v>-47.324579999999997</v>
      </c>
      <c r="CR22" s="80">
        <v>-46.831629999999997</v>
      </c>
      <c r="CS22" s="80">
        <v>-65.253680000000003</v>
      </c>
      <c r="CT22" s="80">
        <v>-48.311080000000004</v>
      </c>
      <c r="CU22" s="80">
        <v>-66.908410000000003</v>
      </c>
      <c r="CV22" s="80">
        <v>-76.477800000000002</v>
      </c>
      <c r="CW22" s="80">
        <v>-83.547730000000016</v>
      </c>
      <c r="CX22" s="259">
        <f t="shared" si="5"/>
        <v>-669.00270999999998</v>
      </c>
      <c r="CZ22" s="80">
        <v>-46.704079999999998</v>
      </c>
      <c r="DA22" s="80">
        <v>-57.039960000000001</v>
      </c>
      <c r="DB22" s="80">
        <v>-47.436599999999999</v>
      </c>
      <c r="DC22" s="80">
        <v>-37.476750000000003</v>
      </c>
      <c r="DD22" s="80">
        <v>-51.120919999999998</v>
      </c>
      <c r="DE22" s="80">
        <v>-42.463459999999998</v>
      </c>
      <c r="DF22" s="80">
        <v>-45.273359999999997</v>
      </c>
      <c r="DG22" s="80">
        <v>-43.069110000000002</v>
      </c>
      <c r="DH22" s="80">
        <v>-44.32479</v>
      </c>
      <c r="DI22" s="80">
        <v>-50.216629999999903</v>
      </c>
      <c r="DJ22" s="80">
        <v>-42.735059999999997</v>
      </c>
      <c r="DK22" s="80">
        <v>-59.947780000000002</v>
      </c>
      <c r="DL22" s="80">
        <f>SUM(CZ22:DK22)</f>
        <v>-567.80849999999987</v>
      </c>
      <c r="DN22" s="235">
        <v>-81.851039999999998</v>
      </c>
      <c r="DO22" s="235">
        <v>-49.255559999999996</v>
      </c>
      <c r="DP22" s="235">
        <v>-60.693839999999994</v>
      </c>
      <c r="DQ22" s="235">
        <v>-43.072559999999996</v>
      </c>
      <c r="DR22" s="235">
        <v>-57.216239999999999</v>
      </c>
      <c r="DS22" s="235">
        <v>-52.952400000000004</v>
      </c>
      <c r="DT22" s="235">
        <v>-46.016640000000002</v>
      </c>
      <c r="DU22" s="235">
        <v>-52.048439999999999</v>
      </c>
      <c r="DV22" s="235">
        <v>-42.281999999999996</v>
      </c>
      <c r="DW22" s="235">
        <v>-51.18768</v>
      </c>
      <c r="DX22" s="235">
        <v>-42.340319999999998</v>
      </c>
      <c r="DY22" s="235">
        <v>-44.295120000000004</v>
      </c>
      <c r="DZ22" s="101">
        <f>SUM(DN22:DY22)</f>
        <v>-623.21183999999994</v>
      </c>
    </row>
    <row r="23" spans="1:130" ht="16.5" customHeight="1" x14ac:dyDescent="0.25">
      <c r="A23" s="88" t="s">
        <v>39</v>
      </c>
      <c r="B23" s="98">
        <f>+B21+B22</f>
        <v>-8.3912599999999742</v>
      </c>
      <c r="C23" s="98">
        <f>+C21+C22</f>
        <v>-9.71159999999999</v>
      </c>
      <c r="D23" s="90">
        <f t="shared" si="7"/>
        <v>-1.3203400000000158</v>
      </c>
      <c r="E23" s="67" t="s">
        <v>6</v>
      </c>
      <c r="F23" s="74">
        <f>SUM(F21:F22)</f>
        <v>-2.8105599999999811</v>
      </c>
      <c r="G23" s="74">
        <f t="shared" ref="G23:Q23" si="28">SUM(G21:G22)</f>
        <v>-5.5806999999999931</v>
      </c>
      <c r="H23" s="74">
        <f t="shared" si="28"/>
        <v>0</v>
      </c>
      <c r="I23" s="74">
        <f t="shared" si="28"/>
        <v>0</v>
      </c>
      <c r="J23" s="74">
        <f t="shared" si="28"/>
        <v>0</v>
      </c>
      <c r="K23" s="74">
        <f t="shared" si="28"/>
        <v>0</v>
      </c>
      <c r="L23" s="74">
        <f t="shared" si="28"/>
        <v>0</v>
      </c>
      <c r="M23" s="74">
        <f t="shared" si="28"/>
        <v>0</v>
      </c>
      <c r="N23" s="74">
        <f t="shared" si="28"/>
        <v>0</v>
      </c>
      <c r="O23" s="74">
        <f t="shared" si="28"/>
        <v>0</v>
      </c>
      <c r="P23" s="74">
        <f t="shared" si="28"/>
        <v>0</v>
      </c>
      <c r="Q23" s="74">
        <f t="shared" si="28"/>
        <v>0</v>
      </c>
      <c r="R23" s="251">
        <f>SUM(F23:Q23)</f>
        <v>-8.3912599999999742</v>
      </c>
      <c r="S23" s="67" t="s">
        <v>6</v>
      </c>
      <c r="T23" s="74">
        <f>SUM(T21:T22)</f>
        <v>-5.2710099999999898</v>
      </c>
      <c r="U23" s="74">
        <f t="shared" ref="U23:AE23" si="29">SUM(U21:U22)</f>
        <v>-7.5599899999999991</v>
      </c>
      <c r="V23" s="74">
        <f t="shared" si="29"/>
        <v>-0.41644999999997623</v>
      </c>
      <c r="W23" s="74">
        <f t="shared" si="29"/>
        <v>-3.1905900000000074</v>
      </c>
      <c r="X23" s="74">
        <f t="shared" si="29"/>
        <v>-4.2434400000000068</v>
      </c>
      <c r="Y23" s="74">
        <f t="shared" si="29"/>
        <v>-3.0823900000000037</v>
      </c>
      <c r="Z23" s="74">
        <f t="shared" si="29"/>
        <v>-3.2538200000000046</v>
      </c>
      <c r="AA23" s="74">
        <f t="shared" si="29"/>
        <v>-3.8554500000000047</v>
      </c>
      <c r="AB23" s="74">
        <f t="shared" si="29"/>
        <v>-6.0218000000000131</v>
      </c>
      <c r="AC23" s="74">
        <f t="shared" si="29"/>
        <v>-5.6023099999999886</v>
      </c>
      <c r="AD23" s="74">
        <f t="shared" si="29"/>
        <v>-7.4458799999999883</v>
      </c>
      <c r="AE23" s="74">
        <f t="shared" si="29"/>
        <v>-4.0316299999999927</v>
      </c>
      <c r="AF23" s="251">
        <f>SUM(T23:AE23)</f>
        <v>-53.974759999999975</v>
      </c>
      <c r="AH23" s="76">
        <f>AH22+AH21</f>
        <v>-6.9552399999999892</v>
      </c>
      <c r="AI23" s="76">
        <f t="shared" ref="AI23:AT23" si="30">AI22+AI21</f>
        <v>-7.5599899999999991</v>
      </c>
      <c r="AJ23" s="76">
        <f t="shared" si="30"/>
        <v>-0.41644999999996912</v>
      </c>
      <c r="AK23" s="76">
        <f t="shared" si="30"/>
        <v>-3.1905900000000074</v>
      </c>
      <c r="AL23" s="76">
        <f t="shared" si="30"/>
        <v>-4.2434400000000068</v>
      </c>
      <c r="AM23" s="76">
        <f t="shared" si="30"/>
        <v>-3.0823900000000037</v>
      </c>
      <c r="AN23" s="76">
        <f t="shared" si="30"/>
        <v>-3.2538200000000046</v>
      </c>
      <c r="AO23" s="76">
        <f t="shared" si="30"/>
        <v>-11.048921210499209</v>
      </c>
      <c r="AP23" s="76">
        <f t="shared" si="30"/>
        <v>-4.1099453329350411</v>
      </c>
      <c r="AQ23" s="76">
        <f t="shared" si="30"/>
        <v>-4.2536588693570963</v>
      </c>
      <c r="AR23" s="76">
        <f t="shared" si="30"/>
        <v>-3.9114357139253286</v>
      </c>
      <c r="AS23" s="76">
        <f t="shared" si="30"/>
        <v>-1.8092809129949572</v>
      </c>
      <c r="AT23" s="76">
        <f t="shared" si="30"/>
        <v>-53.835162039711804</v>
      </c>
      <c r="AV23" s="252">
        <f>AV22+AV21</f>
        <v>-5.271010000000004</v>
      </c>
      <c r="AW23" s="252">
        <f t="shared" ref="AW23:BH23" si="31">AW22+AW21</f>
        <v>-7.5599899999999991</v>
      </c>
      <c r="AX23" s="252">
        <f t="shared" si="31"/>
        <v>-0.41644999999999754</v>
      </c>
      <c r="AY23" s="252">
        <f t="shared" si="31"/>
        <v>-3.1905900000000003</v>
      </c>
      <c r="AZ23" s="252">
        <f t="shared" si="31"/>
        <v>-4.2434400000000068</v>
      </c>
      <c r="BA23" s="252">
        <f t="shared" si="31"/>
        <v>-6.0279903324778275</v>
      </c>
      <c r="BB23" s="252">
        <f t="shared" si="31"/>
        <v>-4.5337067709280134</v>
      </c>
      <c r="BC23" s="252">
        <f t="shared" si="31"/>
        <v>-3.3359695031600651</v>
      </c>
      <c r="BD23" s="252">
        <f t="shared" si="31"/>
        <v>-4.5382339324412726</v>
      </c>
      <c r="BE23" s="252">
        <f t="shared" si="31"/>
        <v>-3.1912046027697087</v>
      </c>
      <c r="BF23" s="252">
        <f t="shared" si="31"/>
        <v>-3.3427678872433262</v>
      </c>
      <c r="BG23" s="252">
        <f t="shared" si="31"/>
        <v>-5.9345391160086507</v>
      </c>
      <c r="BH23" s="252">
        <f t="shared" si="31"/>
        <v>-51.585892145028879</v>
      </c>
      <c r="BJ23" s="74">
        <f>SUM(BJ21:BJ22)</f>
        <v>-5.2710400000000135</v>
      </c>
      <c r="BK23" s="74">
        <f>SUM(BK21:BK22)</f>
        <v>-7.5600000000000023</v>
      </c>
      <c r="BL23" s="74">
        <f t="shared" ref="BL23:BU23" si="32">BL21+BL22</f>
        <v>-6.3783066382562197</v>
      </c>
      <c r="BM23" s="74">
        <f t="shared" si="32"/>
        <v>-4.9589464391477804</v>
      </c>
      <c r="BN23" s="74">
        <f t="shared" si="32"/>
        <v>-4.7392842024502002</v>
      </c>
      <c r="BO23" s="74">
        <f t="shared" si="32"/>
        <v>-7.8056515461252332</v>
      </c>
      <c r="BP23" s="74">
        <f t="shared" si="32"/>
        <v>-5.2822649260904768</v>
      </c>
      <c r="BQ23" s="74">
        <f t="shared" si="32"/>
        <v>-5.2858587117081441</v>
      </c>
      <c r="BR23" s="74">
        <f t="shared" si="32"/>
        <v>-6.4894551926649768</v>
      </c>
      <c r="BS23" s="74">
        <f t="shared" si="32"/>
        <v>-5.0550064450288303</v>
      </c>
      <c r="BT23" s="74">
        <f t="shared" si="32"/>
        <v>-5.2966562486838882</v>
      </c>
      <c r="BU23" s="74">
        <f t="shared" si="32"/>
        <v>-7.9786363199659149</v>
      </c>
      <c r="BV23" s="236">
        <f>SUM(BJ23:BU23)</f>
        <v>-72.101106670121681</v>
      </c>
      <c r="BW23" s="255"/>
      <c r="BX23" s="76">
        <f>BX22+BX21</f>
        <v>-6.4435424000000125</v>
      </c>
      <c r="BY23" s="76">
        <f t="shared" ref="BY23:CJ23" si="33">BY22+BY21</f>
        <v>-4.2295184000000035</v>
      </c>
      <c r="BZ23" s="76">
        <f t="shared" si="33"/>
        <v>-5.1640456000000086</v>
      </c>
      <c r="CA23" s="76">
        <f t="shared" si="33"/>
        <v>-4.8640344000000155</v>
      </c>
      <c r="CB23" s="76">
        <f t="shared" si="33"/>
        <v>-2.104693140143489</v>
      </c>
      <c r="CC23" s="76">
        <f t="shared" si="33"/>
        <v>-8.1426144375791836</v>
      </c>
      <c r="CD23" s="76">
        <f t="shared" si="33"/>
        <v>-4.6794599999999988</v>
      </c>
      <c r="CE23" s="76">
        <f t="shared" si="33"/>
        <v>-23.937561820664641</v>
      </c>
      <c r="CF23" s="76">
        <f t="shared" si="33"/>
        <v>-5.0708161442296742</v>
      </c>
      <c r="CG23" s="76">
        <f t="shared" si="33"/>
        <v>-4.6214820273499342</v>
      </c>
      <c r="CH23" s="76">
        <f t="shared" si="33"/>
        <v>-5.4793409352450624</v>
      </c>
      <c r="CI23" s="76">
        <f t="shared" si="33"/>
        <v>-6.1775919856570312</v>
      </c>
      <c r="CJ23" s="76">
        <f t="shared" si="33"/>
        <v>-80.914701290868948</v>
      </c>
      <c r="CK23" s="67" t="s">
        <v>6</v>
      </c>
      <c r="CL23" s="76">
        <f>SUM(CL21:CL22)</f>
        <v>-3.2865900000000039</v>
      </c>
      <c r="CM23" s="76">
        <f t="shared" ref="CM23:CW23" si="34">SUM(CM21:CM22)</f>
        <v>-3.3353899999999967</v>
      </c>
      <c r="CN23" s="76">
        <f t="shared" si="34"/>
        <v>-4</v>
      </c>
      <c r="CO23" s="76">
        <f t="shared" si="34"/>
        <v>-3.6727600000000038</v>
      </c>
      <c r="CP23" s="76">
        <f t="shared" si="34"/>
        <v>-3.2865800000000007</v>
      </c>
      <c r="CQ23" s="76">
        <f t="shared" si="34"/>
        <v>-3.5055300000000003</v>
      </c>
      <c r="CR23" s="76">
        <f t="shared" si="34"/>
        <v>-3.4690099999999973</v>
      </c>
      <c r="CS23" s="76">
        <f t="shared" si="34"/>
        <v>-4.833599999999997</v>
      </c>
      <c r="CT23" s="76">
        <f t="shared" si="34"/>
        <v>-3.5786000000000016</v>
      </c>
      <c r="CU23" s="76">
        <f t="shared" si="34"/>
        <v>-4.9561800000000034</v>
      </c>
      <c r="CV23" s="76">
        <f t="shared" si="34"/>
        <v>-5.6650199999999984</v>
      </c>
      <c r="CW23" s="76">
        <f t="shared" si="34"/>
        <v>-6.1887200000000036</v>
      </c>
      <c r="CX23" s="256">
        <f>SUM(CL23:CW23)</f>
        <v>-49.777980000000007</v>
      </c>
      <c r="CZ23" s="76">
        <v>-3.4595600000000002</v>
      </c>
      <c r="DA23" s="76">
        <v>-4.2251799999999999</v>
      </c>
      <c r="DB23" s="76">
        <v>-3.5138300000000098</v>
      </c>
      <c r="DC23" s="76">
        <v>-2.7760500000000201</v>
      </c>
      <c r="DD23" s="76">
        <v>-3.7867299999999799</v>
      </c>
      <c r="DE23" s="76">
        <v>-3.1454500000000301</v>
      </c>
      <c r="DF23" s="76">
        <v>-3.35358</v>
      </c>
      <c r="DG23" s="76">
        <v>-3.1902999999999899</v>
      </c>
      <c r="DH23" s="76">
        <v>-3.2833200000000202</v>
      </c>
      <c r="DI23" s="76">
        <v>-3.7197499999999599</v>
      </c>
      <c r="DJ23" s="76">
        <v>-3.1655599999999602</v>
      </c>
      <c r="DK23" s="76">
        <v>-4.4405800000000397</v>
      </c>
      <c r="DL23" s="76">
        <f>SUM(CZ23:DK23)</f>
        <v>-42.05989000000001</v>
      </c>
      <c r="DN23" s="74">
        <f>DN21+DN22</f>
        <v>-6.0630400000000009</v>
      </c>
      <c r="DO23" s="74">
        <f t="shared" ref="DO23:DY23" si="35">DO21+DO22</f>
        <v>-3.6485599999999963</v>
      </c>
      <c r="DP23" s="74">
        <f t="shared" si="35"/>
        <v>-4.4958399999999941</v>
      </c>
      <c r="DQ23" s="74">
        <f t="shared" si="35"/>
        <v>-3.1905599999999978</v>
      </c>
      <c r="DR23" s="74">
        <f t="shared" si="35"/>
        <v>-4.2382399999999976</v>
      </c>
      <c r="DS23" s="74">
        <f t="shared" si="35"/>
        <v>-3.9224000000000032</v>
      </c>
      <c r="DT23" s="74">
        <f t="shared" si="35"/>
        <v>-3.4086400000000054</v>
      </c>
      <c r="DU23" s="74">
        <f t="shared" si="35"/>
        <v>-3.8554400000000015</v>
      </c>
      <c r="DV23" s="74">
        <f t="shared" si="35"/>
        <v>-3.1319999999999979</v>
      </c>
      <c r="DW23" s="74">
        <f t="shared" si="35"/>
        <v>-3.7916799999999995</v>
      </c>
      <c r="DX23" s="74">
        <f t="shared" si="35"/>
        <v>-3.1363199999999978</v>
      </c>
      <c r="DY23" s="74">
        <f t="shared" si="35"/>
        <v>-3.2811200000000014</v>
      </c>
      <c r="DZ23" s="236">
        <f>SUM(DN23:DY23)</f>
        <v>-46.163839999999993</v>
      </c>
    </row>
    <row r="24" spans="1:130" ht="16.5" customHeight="1" x14ac:dyDescent="0.25">
      <c r="A24" s="97" t="s">
        <v>51</v>
      </c>
      <c r="B24" s="95">
        <f ca="1">R24</f>
        <v>2</v>
      </c>
      <c r="C24" s="95">
        <f>BV24</f>
        <v>5</v>
      </c>
      <c r="D24" s="94">
        <f t="shared" ca="1" si="7"/>
        <v>3</v>
      </c>
      <c r="E24" s="67" t="s">
        <v>6</v>
      </c>
      <c r="F24" s="79">
        <v>6</v>
      </c>
      <c r="G24" s="79">
        <v>6</v>
      </c>
      <c r="H24" s="79">
        <v>5</v>
      </c>
      <c r="I24" s="79">
        <v>5</v>
      </c>
      <c r="J24" s="79">
        <v>4</v>
      </c>
      <c r="K24" s="79">
        <v>4</v>
      </c>
      <c r="L24" s="79">
        <v>4</v>
      </c>
      <c r="M24" s="79">
        <v>4</v>
      </c>
      <c r="N24" s="79">
        <v>4</v>
      </c>
      <c r="O24" s="79">
        <v>4</v>
      </c>
      <c r="P24" s="79">
        <v>4</v>
      </c>
      <c r="Q24" s="79">
        <v>2</v>
      </c>
      <c r="R24" s="241">
        <f ca="1">OFFSET(F24,0,MATCH(MAX(F24:Q24)+1,F24:Q24,1)-1)</f>
        <v>2</v>
      </c>
      <c r="S24" s="67" t="s">
        <v>6</v>
      </c>
      <c r="T24" s="79">
        <v>6</v>
      </c>
      <c r="U24" s="79">
        <v>6</v>
      </c>
      <c r="V24" s="79">
        <v>5</v>
      </c>
      <c r="W24" s="79">
        <v>5</v>
      </c>
      <c r="X24" s="79">
        <v>4</v>
      </c>
      <c r="Y24" s="79">
        <v>4</v>
      </c>
      <c r="Z24" s="79">
        <v>4</v>
      </c>
      <c r="AA24" s="79">
        <v>4</v>
      </c>
      <c r="AB24" s="79">
        <v>4</v>
      </c>
      <c r="AC24" s="79">
        <v>4</v>
      </c>
      <c r="AD24" s="79">
        <v>4</v>
      </c>
      <c r="AE24" s="79">
        <v>2</v>
      </c>
      <c r="AF24" s="241">
        <f ca="1">OFFSET(T24,0,MATCH(MAX(T24:AE24)+1,T24:AE24,1)-1)</f>
        <v>2</v>
      </c>
      <c r="AH24" s="80">
        <v>4</v>
      </c>
      <c r="AI24" s="80">
        <v>4</v>
      </c>
      <c r="AJ24" s="80">
        <v>4</v>
      </c>
      <c r="AK24" s="80">
        <v>4</v>
      </c>
      <c r="AL24" s="80">
        <v>4</v>
      </c>
      <c r="AM24" s="80">
        <v>4</v>
      </c>
      <c r="AN24" s="80">
        <v>4</v>
      </c>
      <c r="AO24" s="80">
        <v>4</v>
      </c>
      <c r="AP24" s="80">
        <v>4</v>
      </c>
      <c r="AQ24" s="80">
        <v>4</v>
      </c>
      <c r="AR24" s="80">
        <v>4</v>
      </c>
      <c r="AS24" s="80">
        <v>4</v>
      </c>
      <c r="AT24" s="80">
        <v>4</v>
      </c>
      <c r="AV24" s="262">
        <v>4</v>
      </c>
      <c r="AW24" s="262">
        <v>4</v>
      </c>
      <c r="AX24" s="262">
        <v>4</v>
      </c>
      <c r="AY24" s="262">
        <v>4</v>
      </c>
      <c r="AZ24" s="262">
        <v>4</v>
      </c>
      <c r="BA24" s="262">
        <v>4</v>
      </c>
      <c r="BB24" s="262">
        <v>4</v>
      </c>
      <c r="BC24" s="262">
        <v>4</v>
      </c>
      <c r="BD24" s="262">
        <v>4</v>
      </c>
      <c r="BE24" s="262">
        <v>4</v>
      </c>
      <c r="BF24" s="262">
        <v>4</v>
      </c>
      <c r="BG24" s="262">
        <v>4</v>
      </c>
      <c r="BH24" s="262">
        <v>4</v>
      </c>
      <c r="BJ24" s="237">
        <v>5</v>
      </c>
      <c r="BK24" s="237">
        <v>5</v>
      </c>
      <c r="BL24" s="237">
        <v>5</v>
      </c>
      <c r="BM24" s="237">
        <v>5</v>
      </c>
      <c r="BN24" s="237">
        <v>5</v>
      </c>
      <c r="BO24" s="237">
        <v>5</v>
      </c>
      <c r="BP24" s="237">
        <v>5</v>
      </c>
      <c r="BQ24" s="237">
        <v>5</v>
      </c>
      <c r="BR24" s="237">
        <v>5</v>
      </c>
      <c r="BS24" s="237">
        <v>5</v>
      </c>
      <c r="BT24" s="237">
        <v>5</v>
      </c>
      <c r="BU24" s="237">
        <v>5</v>
      </c>
      <c r="BV24" s="237">
        <v>5</v>
      </c>
      <c r="BW24" s="255"/>
      <c r="BX24" s="80">
        <v>4</v>
      </c>
      <c r="BY24" s="80">
        <v>4</v>
      </c>
      <c r="BZ24" s="80">
        <v>4</v>
      </c>
      <c r="CA24" s="80">
        <v>4</v>
      </c>
      <c r="CB24" s="80">
        <v>4</v>
      </c>
      <c r="CC24" s="80">
        <v>4</v>
      </c>
      <c r="CD24" s="80">
        <v>4</v>
      </c>
      <c r="CE24" s="80">
        <v>4</v>
      </c>
      <c r="CF24" s="80">
        <v>4</v>
      </c>
      <c r="CG24" s="80">
        <v>4</v>
      </c>
      <c r="CH24" s="80">
        <v>4</v>
      </c>
      <c r="CI24" s="80">
        <v>4</v>
      </c>
      <c r="CJ24" s="80">
        <v>4</v>
      </c>
      <c r="CK24" s="67" t="s">
        <v>6</v>
      </c>
      <c r="CL24" s="80">
        <v>4</v>
      </c>
      <c r="CM24" s="80">
        <v>4</v>
      </c>
      <c r="CN24" s="80">
        <v>4</v>
      </c>
      <c r="CO24" s="80">
        <v>4</v>
      </c>
      <c r="CP24" s="80">
        <v>4</v>
      </c>
      <c r="CQ24" s="80">
        <v>4</v>
      </c>
      <c r="CR24" s="80">
        <v>4</v>
      </c>
      <c r="CS24" s="80">
        <v>4</v>
      </c>
      <c r="CT24" s="80">
        <v>4</v>
      </c>
      <c r="CU24" s="80">
        <v>4</v>
      </c>
      <c r="CV24" s="80">
        <v>4</v>
      </c>
      <c r="CW24" s="80">
        <v>4</v>
      </c>
      <c r="CX24" s="259">
        <f t="shared" si="5"/>
        <v>48</v>
      </c>
      <c r="CZ24" s="80">
        <v>4</v>
      </c>
      <c r="DA24" s="80">
        <v>4</v>
      </c>
      <c r="DB24" s="80">
        <v>4</v>
      </c>
      <c r="DC24" s="80">
        <v>4</v>
      </c>
      <c r="DD24" s="80">
        <v>4</v>
      </c>
      <c r="DE24" s="80">
        <v>4</v>
      </c>
      <c r="DF24" s="80">
        <v>4</v>
      </c>
      <c r="DG24" s="80">
        <v>4</v>
      </c>
      <c r="DH24" s="80">
        <v>4</v>
      </c>
      <c r="DI24" s="80">
        <v>4</v>
      </c>
      <c r="DJ24" s="80">
        <v>4</v>
      </c>
      <c r="DK24" s="80">
        <v>4</v>
      </c>
      <c r="DL24" s="80">
        <v>4</v>
      </c>
      <c r="DN24" s="237">
        <v>5</v>
      </c>
      <c r="DO24" s="237">
        <v>5</v>
      </c>
      <c r="DP24" s="237">
        <v>5</v>
      </c>
      <c r="DQ24" s="237">
        <v>5</v>
      </c>
      <c r="DR24" s="237">
        <v>5</v>
      </c>
      <c r="DS24" s="237">
        <v>5</v>
      </c>
      <c r="DT24" s="237">
        <v>5</v>
      </c>
      <c r="DU24" s="237">
        <v>5</v>
      </c>
      <c r="DV24" s="237">
        <v>5</v>
      </c>
      <c r="DW24" s="237">
        <v>5</v>
      </c>
      <c r="DX24" s="237">
        <v>5</v>
      </c>
      <c r="DY24" s="237">
        <v>5</v>
      </c>
      <c r="DZ24" s="237">
        <v>5</v>
      </c>
    </row>
    <row r="25" spans="1:130" ht="16.5" customHeight="1" x14ac:dyDescent="0.25">
      <c r="A25" s="102" t="s">
        <v>7</v>
      </c>
      <c r="B25" s="103">
        <f>+B23</f>
        <v>-8.3912599999999742</v>
      </c>
      <c r="C25" s="103">
        <f>+C23</f>
        <v>-9.71159999999999</v>
      </c>
      <c r="D25" s="263">
        <f t="shared" si="7"/>
        <v>-1.3203400000000158</v>
      </c>
      <c r="E25" s="67" t="s">
        <v>6</v>
      </c>
      <c r="F25" s="82">
        <f>F23</f>
        <v>-2.8105599999999811</v>
      </c>
      <c r="G25" s="82">
        <f t="shared" ref="G25:Q25" si="36">G23</f>
        <v>-5.5806999999999931</v>
      </c>
      <c r="H25" s="82">
        <f t="shared" si="36"/>
        <v>0</v>
      </c>
      <c r="I25" s="82">
        <f t="shared" si="36"/>
        <v>0</v>
      </c>
      <c r="J25" s="82">
        <f t="shared" si="36"/>
        <v>0</v>
      </c>
      <c r="K25" s="82">
        <f t="shared" si="36"/>
        <v>0</v>
      </c>
      <c r="L25" s="82">
        <f t="shared" si="36"/>
        <v>0</v>
      </c>
      <c r="M25" s="82">
        <f t="shared" si="36"/>
        <v>0</v>
      </c>
      <c r="N25" s="82">
        <f t="shared" si="36"/>
        <v>0</v>
      </c>
      <c r="O25" s="82">
        <f t="shared" si="36"/>
        <v>0</v>
      </c>
      <c r="P25" s="82">
        <f t="shared" si="36"/>
        <v>0</v>
      </c>
      <c r="Q25" s="82">
        <f t="shared" si="36"/>
        <v>0</v>
      </c>
      <c r="R25" s="264">
        <f>SUM(F25:Q25)</f>
        <v>-8.3912599999999742</v>
      </c>
      <c r="S25" s="67" t="s">
        <v>6</v>
      </c>
      <c r="T25" s="82">
        <f>T23</f>
        <v>-5.2710099999999898</v>
      </c>
      <c r="U25" s="82">
        <f t="shared" ref="U25:AE25" si="37">U23</f>
        <v>-7.5599899999999991</v>
      </c>
      <c r="V25" s="82">
        <f t="shared" si="37"/>
        <v>-0.41644999999997623</v>
      </c>
      <c r="W25" s="82">
        <f t="shared" si="37"/>
        <v>-3.1905900000000074</v>
      </c>
      <c r="X25" s="82">
        <f t="shared" si="37"/>
        <v>-4.2434400000000068</v>
      </c>
      <c r="Y25" s="82">
        <f t="shared" si="37"/>
        <v>-3.0823900000000037</v>
      </c>
      <c r="Z25" s="82">
        <f t="shared" si="37"/>
        <v>-3.2538200000000046</v>
      </c>
      <c r="AA25" s="82">
        <f t="shared" si="37"/>
        <v>-3.8554500000000047</v>
      </c>
      <c r="AB25" s="82">
        <f t="shared" si="37"/>
        <v>-6.0218000000000131</v>
      </c>
      <c r="AC25" s="82">
        <f t="shared" si="37"/>
        <v>-5.6023099999999886</v>
      </c>
      <c r="AD25" s="82">
        <f t="shared" si="37"/>
        <v>-7.4458799999999883</v>
      </c>
      <c r="AE25" s="82">
        <f t="shared" si="37"/>
        <v>-4.0316299999999927</v>
      </c>
      <c r="AF25" s="264">
        <f>SUM(T25:AE25)</f>
        <v>-53.974759999999975</v>
      </c>
      <c r="AH25" s="83">
        <f>AH23</f>
        <v>-6.9552399999999892</v>
      </c>
      <c r="AI25" s="83">
        <f t="shared" ref="AI25:AT25" si="38">AI23</f>
        <v>-7.5599899999999991</v>
      </c>
      <c r="AJ25" s="83">
        <f t="shared" si="38"/>
        <v>-0.41644999999996912</v>
      </c>
      <c r="AK25" s="83">
        <f t="shared" si="38"/>
        <v>-3.1905900000000074</v>
      </c>
      <c r="AL25" s="83">
        <f t="shared" si="38"/>
        <v>-4.2434400000000068</v>
      </c>
      <c r="AM25" s="83">
        <f t="shared" si="38"/>
        <v>-3.0823900000000037</v>
      </c>
      <c r="AN25" s="83">
        <f t="shared" si="38"/>
        <v>-3.2538200000000046</v>
      </c>
      <c r="AO25" s="83">
        <f t="shared" si="38"/>
        <v>-11.048921210499209</v>
      </c>
      <c r="AP25" s="83">
        <f t="shared" si="38"/>
        <v>-4.1099453329350411</v>
      </c>
      <c r="AQ25" s="83">
        <f t="shared" si="38"/>
        <v>-4.2536588693570963</v>
      </c>
      <c r="AR25" s="83">
        <f t="shared" si="38"/>
        <v>-3.9114357139253286</v>
      </c>
      <c r="AS25" s="83">
        <f t="shared" si="38"/>
        <v>-1.8092809129949572</v>
      </c>
      <c r="AT25" s="83">
        <f t="shared" si="38"/>
        <v>-53.835162039711804</v>
      </c>
      <c r="AV25" s="103">
        <f>AV23</f>
        <v>-5.271010000000004</v>
      </c>
      <c r="AW25" s="103">
        <f t="shared" ref="AW25:BH25" si="39">AW23</f>
        <v>-7.5599899999999991</v>
      </c>
      <c r="AX25" s="103">
        <f t="shared" si="39"/>
        <v>-0.41644999999999754</v>
      </c>
      <c r="AY25" s="103">
        <f t="shared" si="39"/>
        <v>-3.1905900000000003</v>
      </c>
      <c r="AZ25" s="103">
        <f t="shared" si="39"/>
        <v>-4.2434400000000068</v>
      </c>
      <c r="BA25" s="103">
        <f t="shared" si="39"/>
        <v>-6.0279903324778275</v>
      </c>
      <c r="BB25" s="103">
        <f t="shared" si="39"/>
        <v>-4.5337067709280134</v>
      </c>
      <c r="BC25" s="103">
        <f t="shared" si="39"/>
        <v>-3.3359695031600651</v>
      </c>
      <c r="BD25" s="103">
        <f t="shared" si="39"/>
        <v>-4.5382339324412726</v>
      </c>
      <c r="BE25" s="103">
        <f t="shared" si="39"/>
        <v>-3.1912046027697087</v>
      </c>
      <c r="BF25" s="103">
        <f t="shared" si="39"/>
        <v>-3.3427678872433262</v>
      </c>
      <c r="BG25" s="103">
        <f t="shared" si="39"/>
        <v>-5.9345391160086507</v>
      </c>
      <c r="BH25" s="103">
        <f t="shared" si="39"/>
        <v>-51.585892145028879</v>
      </c>
      <c r="BJ25" s="82">
        <f>BJ23</f>
        <v>-5.2710400000000135</v>
      </c>
      <c r="BK25" s="82">
        <f>BK23</f>
        <v>-7.5600000000000023</v>
      </c>
      <c r="BL25" s="103">
        <v>-4</v>
      </c>
      <c r="BM25" s="103">
        <v>-3.6727599999999798</v>
      </c>
      <c r="BN25" s="103">
        <v>-3.2865799999999901</v>
      </c>
      <c r="BO25" s="103">
        <v>-3.50553000000001</v>
      </c>
      <c r="BP25" s="103">
        <v>-3.4690100000000399</v>
      </c>
      <c r="BQ25" s="103">
        <v>-5.5075763751566997</v>
      </c>
      <c r="BR25" s="103">
        <v>-3.7503070634191902</v>
      </c>
      <c r="BS25" s="103">
        <v>-3.3253528895687801</v>
      </c>
      <c r="BT25" s="103">
        <v>-4.3600034611301899</v>
      </c>
      <c r="BU25" s="103">
        <v>-5.1548938894788803</v>
      </c>
      <c r="BV25" s="103">
        <f>SUM(BJ25:BU25)</f>
        <v>-52.863053678753779</v>
      </c>
      <c r="BW25" s="255"/>
      <c r="BX25" s="83">
        <f>BX23</f>
        <v>-6.4435424000000125</v>
      </c>
      <c r="BY25" s="83">
        <f t="shared" ref="BY25:CJ25" si="40">BY23</f>
        <v>-4.2295184000000035</v>
      </c>
      <c r="BZ25" s="83">
        <f t="shared" si="40"/>
        <v>-5.1640456000000086</v>
      </c>
      <c r="CA25" s="83">
        <f t="shared" si="40"/>
        <v>-4.8640344000000155</v>
      </c>
      <c r="CB25" s="83">
        <f t="shared" si="40"/>
        <v>-2.104693140143489</v>
      </c>
      <c r="CC25" s="83">
        <f t="shared" si="40"/>
        <v>-8.1426144375791836</v>
      </c>
      <c r="CD25" s="83">
        <f t="shared" si="40"/>
        <v>-4.6794599999999988</v>
      </c>
      <c r="CE25" s="83">
        <f t="shared" si="40"/>
        <v>-23.937561820664641</v>
      </c>
      <c r="CF25" s="83">
        <f t="shared" si="40"/>
        <v>-5.0708161442296742</v>
      </c>
      <c r="CG25" s="83">
        <f t="shared" si="40"/>
        <v>-4.6214820273499342</v>
      </c>
      <c r="CH25" s="83">
        <f t="shared" si="40"/>
        <v>-5.4793409352450624</v>
      </c>
      <c r="CI25" s="83">
        <f t="shared" si="40"/>
        <v>-6.1775919856570312</v>
      </c>
      <c r="CJ25" s="83">
        <f t="shared" si="40"/>
        <v>-80.914701290868948</v>
      </c>
      <c r="CK25" s="67" t="s">
        <v>6</v>
      </c>
      <c r="CL25" s="83">
        <f>CL23</f>
        <v>-3.2865900000000039</v>
      </c>
      <c r="CM25" s="83">
        <f t="shared" ref="CM25:CW25" si="41">CM23</f>
        <v>-3.3353899999999967</v>
      </c>
      <c r="CN25" s="83">
        <f t="shared" si="41"/>
        <v>-4</v>
      </c>
      <c r="CO25" s="83">
        <f t="shared" si="41"/>
        <v>-3.6727600000000038</v>
      </c>
      <c r="CP25" s="83">
        <f t="shared" si="41"/>
        <v>-3.2865800000000007</v>
      </c>
      <c r="CQ25" s="83">
        <f t="shared" si="41"/>
        <v>-3.5055300000000003</v>
      </c>
      <c r="CR25" s="83">
        <f t="shared" si="41"/>
        <v>-3.4690099999999973</v>
      </c>
      <c r="CS25" s="83">
        <f t="shared" si="41"/>
        <v>-4.833599999999997</v>
      </c>
      <c r="CT25" s="83">
        <f t="shared" si="41"/>
        <v>-3.5786000000000016</v>
      </c>
      <c r="CU25" s="83">
        <f t="shared" si="41"/>
        <v>-4.9561800000000034</v>
      </c>
      <c r="CV25" s="83">
        <f t="shared" si="41"/>
        <v>-5.6650199999999984</v>
      </c>
      <c r="CW25" s="83">
        <f t="shared" si="41"/>
        <v>-6.1887200000000036</v>
      </c>
      <c r="CX25" s="265">
        <f t="shared" si="5"/>
        <v>-49.777980000000007</v>
      </c>
      <c r="CZ25" s="83">
        <v>-3.4595600000000002</v>
      </c>
      <c r="DA25" s="83">
        <v>-4.2251799999999999</v>
      </c>
      <c r="DB25" s="83">
        <v>-3.5138300000000098</v>
      </c>
      <c r="DC25" s="83">
        <v>-2.7760500000000201</v>
      </c>
      <c r="DD25" s="83">
        <v>-3.7867299999999799</v>
      </c>
      <c r="DE25" s="83">
        <v>-3.1454500000000301</v>
      </c>
      <c r="DF25" s="83">
        <v>-3.35358</v>
      </c>
      <c r="DG25" s="83">
        <v>-3.1902999999999899</v>
      </c>
      <c r="DH25" s="83">
        <v>-3.2833200000000202</v>
      </c>
      <c r="DI25" s="83">
        <v>-3.7197499999999599</v>
      </c>
      <c r="DJ25" s="83">
        <v>-3.1655599999999602</v>
      </c>
      <c r="DK25" s="83">
        <v>-4.4405800000000397</v>
      </c>
      <c r="DL25" s="83">
        <f>SUM(CZ25:DK25)</f>
        <v>-42.05989000000001</v>
      </c>
      <c r="DN25" s="103">
        <v>-3.2865899999999999</v>
      </c>
      <c r="DO25" s="103">
        <v>-3.3353899999999999</v>
      </c>
      <c r="DP25" s="103">
        <v>-4</v>
      </c>
      <c r="DQ25" s="103">
        <v>-3.6727599999999798</v>
      </c>
      <c r="DR25" s="103">
        <v>-3.2865799999999901</v>
      </c>
      <c r="DS25" s="103">
        <v>-3.50553000000001</v>
      </c>
      <c r="DT25" s="103">
        <v>-3.4690100000000399</v>
      </c>
      <c r="DU25" s="103">
        <v>-5.5075763751566997</v>
      </c>
      <c r="DV25" s="103">
        <v>-3.7503070634191902</v>
      </c>
      <c r="DW25" s="103">
        <v>-3.3253528895687801</v>
      </c>
      <c r="DX25" s="103">
        <v>-4.3600034611301899</v>
      </c>
      <c r="DY25" s="103">
        <v>-5.1548938894788803</v>
      </c>
      <c r="DZ25" s="103">
        <f>SUM(DN25:DY25)</f>
        <v>-46.653993678753757</v>
      </c>
    </row>
    <row r="26" spans="1:130" x14ac:dyDescent="0.25">
      <c r="B26" s="92"/>
      <c r="C26" s="92"/>
      <c r="D26" s="92"/>
      <c r="BW26" s="255"/>
    </row>
    <row r="27" spans="1:130" x14ac:dyDescent="0.25">
      <c r="B27" s="92"/>
      <c r="C27" s="92"/>
      <c r="D27" s="92"/>
    </row>
    <row r="28" spans="1:130" x14ac:dyDescent="0.25">
      <c r="B28" s="92"/>
      <c r="C28" s="92"/>
      <c r="D28" s="92"/>
    </row>
    <row r="29" spans="1:130" x14ac:dyDescent="0.25">
      <c r="B29" s="92"/>
      <c r="C29" s="92"/>
      <c r="D29" s="92"/>
      <c r="BA29" s="67">
        <v>1000</v>
      </c>
    </row>
    <row r="30" spans="1:130" x14ac:dyDescent="0.25">
      <c r="B30" s="92"/>
      <c r="C30" s="92"/>
      <c r="D30" s="92"/>
    </row>
    <row r="31" spans="1:130" x14ac:dyDescent="0.25">
      <c r="B31" s="92"/>
      <c r="C31" s="92"/>
      <c r="D31" s="92"/>
    </row>
    <row r="32" spans="1:130" x14ac:dyDescent="0.25">
      <c r="B32" s="92"/>
      <c r="C32" s="92"/>
      <c r="D32" s="92"/>
    </row>
    <row r="33" spans="2:4" x14ac:dyDescent="0.25">
      <c r="B33" s="92"/>
      <c r="C33" s="92"/>
      <c r="D33" s="92"/>
    </row>
  </sheetData>
  <conditionalFormatting sqref="DF3:DF5 DH3:DH5">
    <cfRule type="cellIs" dxfId="6" priority="5" operator="lessThan">
      <formula>0</formula>
    </cfRule>
    <cfRule type="cellIs" dxfId="5" priority="6" operator="greaterThan">
      <formula>0</formula>
    </cfRule>
    <cfRule type="cellIs" dxfId="4" priority="7" operator="lessThan">
      <formula>0</formula>
    </cfRule>
  </conditionalFormatting>
  <conditionalFormatting sqref="DF8:DF25 DH8:DH25">
    <cfRule type="cellIs" dxfId="3" priority="1" operator="lessThan">
      <formula>0</formula>
    </cfRule>
    <cfRule type="cellIs" dxfId="2" priority="2" operator="greaterThan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01BDC-8C92-461E-8DDE-DB07D7B07608}">
  <sheetPr filterMode="1">
    <tabColor rgb="FF92D050"/>
  </sheetPr>
  <dimension ref="A1:X785"/>
  <sheetViews>
    <sheetView zoomScale="106" zoomScaleNormal="106" zoomScaleSheetLayoutView="90" workbookViewId="0">
      <pane ySplit="1" topLeftCell="A8" activePane="bottomLeft" state="frozen"/>
      <selection pane="bottomLeft" sqref="A1:XFD1048576"/>
    </sheetView>
  </sheetViews>
  <sheetFormatPr defaultColWidth="11.4609375" defaultRowHeight="12.75" x14ac:dyDescent="0.15"/>
  <cols>
    <col min="1" max="1" width="10.78515625" style="244" bestFit="1" customWidth="1"/>
    <col min="2" max="2" width="12.26953125" style="244" bestFit="1" customWidth="1"/>
    <col min="3" max="3" width="26.29296875" style="244" bestFit="1" customWidth="1"/>
    <col min="4" max="4" width="13.75390625" style="244" bestFit="1" customWidth="1"/>
    <col min="5" max="5" width="45.71484375" style="244" bestFit="1" customWidth="1"/>
    <col min="6" max="6" width="6.3359375" style="244" bestFit="1" customWidth="1"/>
    <col min="7" max="7" width="19.55078125" style="244" bestFit="1" customWidth="1"/>
    <col min="8" max="8" width="35.734375" style="244" bestFit="1" customWidth="1"/>
    <col min="9" max="9" width="10.24609375" style="244" bestFit="1" customWidth="1"/>
    <col min="10" max="10" width="14.0234375" style="244" bestFit="1" customWidth="1"/>
    <col min="11" max="11" width="11.73046875" style="244" bestFit="1" customWidth="1"/>
    <col min="12" max="12" width="14.5625" style="244" bestFit="1" customWidth="1"/>
    <col min="13" max="13" width="12.5390625" style="244" bestFit="1" customWidth="1"/>
    <col min="14" max="21" width="12.5390625" style="244" customWidth="1"/>
    <col min="22" max="22" width="12.5390625" style="244" bestFit="1" customWidth="1"/>
    <col min="23" max="23" width="16.5859375" style="244" bestFit="1" customWidth="1"/>
    <col min="24" max="24" width="19.95703125" style="244" bestFit="1" customWidth="1"/>
    <col min="25" max="16384" width="11.4609375" style="244"/>
  </cols>
  <sheetData>
    <row r="1" spans="1:24" ht="15" x14ac:dyDescent="0.2">
      <c r="A1" s="6" t="s">
        <v>121</v>
      </c>
      <c r="B1" s="6" t="s">
        <v>122</v>
      </c>
      <c r="C1" s="6" t="s">
        <v>52</v>
      </c>
      <c r="D1" s="6" t="s">
        <v>123</v>
      </c>
      <c r="E1" s="6" t="s">
        <v>53</v>
      </c>
      <c r="F1" s="6" t="s">
        <v>124</v>
      </c>
      <c r="G1" s="6" t="s">
        <v>125</v>
      </c>
      <c r="H1" s="6" t="s">
        <v>54</v>
      </c>
      <c r="I1" s="6" t="s">
        <v>126</v>
      </c>
      <c r="J1" s="6" t="s">
        <v>127</v>
      </c>
      <c r="K1" s="6" t="s">
        <v>128</v>
      </c>
      <c r="L1" s="6" t="s">
        <v>129</v>
      </c>
      <c r="M1" s="6" t="s">
        <v>130</v>
      </c>
      <c r="N1" s="243" t="s">
        <v>55</v>
      </c>
      <c r="O1" s="243" t="s">
        <v>56</v>
      </c>
      <c r="P1" s="243" t="s">
        <v>57</v>
      </c>
      <c r="Q1" s="243" t="s">
        <v>58</v>
      </c>
      <c r="R1" s="243" t="s">
        <v>59</v>
      </c>
      <c r="S1" s="243" t="s">
        <v>60</v>
      </c>
      <c r="T1" s="243" t="s">
        <v>61</v>
      </c>
      <c r="U1" s="6"/>
      <c r="V1" s="6" t="s">
        <v>131</v>
      </c>
      <c r="W1" s="6" t="s">
        <v>97</v>
      </c>
      <c r="X1" s="6" t="s">
        <v>114</v>
      </c>
    </row>
    <row r="2" spans="1:24" hidden="1" x14ac:dyDescent="0.15">
      <c r="A2" s="1" t="s">
        <v>172</v>
      </c>
      <c r="B2" s="1" t="s">
        <v>327</v>
      </c>
      <c r="C2" s="1" t="s">
        <v>328</v>
      </c>
      <c r="D2" s="1" t="s">
        <v>138</v>
      </c>
      <c r="E2" s="1" t="s">
        <v>329</v>
      </c>
      <c r="F2" s="1" t="s">
        <v>330</v>
      </c>
      <c r="G2" s="1" t="s">
        <v>331</v>
      </c>
      <c r="H2" s="1" t="s">
        <v>332</v>
      </c>
      <c r="I2" s="1" t="s">
        <v>106</v>
      </c>
      <c r="J2" s="4">
        <v>45327</v>
      </c>
      <c r="K2" s="4">
        <v>45327</v>
      </c>
      <c r="L2" s="1" t="s">
        <v>63</v>
      </c>
      <c r="M2" s="5">
        <v>1618.24</v>
      </c>
      <c r="N2" s="5" t="s">
        <v>64</v>
      </c>
      <c r="O2" s="5" t="s">
        <v>65</v>
      </c>
      <c r="P2" s="5" t="s">
        <v>66</v>
      </c>
      <c r="Q2" s="5" t="str">
        <f t="shared" ref="Q2:Q65" si="0">CONCATENATE(P2,".",B2)</f>
        <v>GL500.51400001</v>
      </c>
      <c r="R2" s="104" t="str">
        <f>VLOOKUP($Q2,[9]Map!$D:$F,2,FALSE)</f>
        <v>D5100 - Utilities Consumables &amp; Materials</v>
      </c>
      <c r="S2" s="104" t="str">
        <f>VLOOKUP($Q2,[9]Map!$D:$F,3,FALSE)</f>
        <v>AC5140 - Consumables &amp; Office Supplies</v>
      </c>
      <c r="T2" s="245" t="str">
        <f>VLOOKUP(D2,[9]Map!$A$12:$B$21,2,FALSE)</f>
        <v>Stock Goods Receipt</v>
      </c>
      <c r="U2" s="5"/>
      <c r="V2" s="1" t="s">
        <v>333</v>
      </c>
      <c r="W2" s="1" t="s">
        <v>334</v>
      </c>
      <c r="X2" s="1" t="s">
        <v>335</v>
      </c>
    </row>
    <row r="3" spans="1:24" hidden="1" x14ac:dyDescent="0.15">
      <c r="A3" s="1" t="s">
        <v>172</v>
      </c>
      <c r="B3" s="1" t="s">
        <v>336</v>
      </c>
      <c r="C3" s="1" t="s">
        <v>337</v>
      </c>
      <c r="D3" s="1" t="s">
        <v>138</v>
      </c>
      <c r="E3" s="1" t="s">
        <v>329</v>
      </c>
      <c r="F3" s="1" t="s">
        <v>139</v>
      </c>
      <c r="G3" s="1" t="s">
        <v>338</v>
      </c>
      <c r="H3" s="1" t="s">
        <v>339</v>
      </c>
      <c r="I3" s="1" t="s">
        <v>106</v>
      </c>
      <c r="J3" s="4">
        <v>45321</v>
      </c>
      <c r="K3" s="4">
        <v>45321</v>
      </c>
      <c r="L3" s="1" t="s">
        <v>63</v>
      </c>
      <c r="M3" s="5">
        <v>1923.13</v>
      </c>
      <c r="N3" s="5" t="s">
        <v>64</v>
      </c>
      <c r="O3" s="5" t="s">
        <v>65</v>
      </c>
      <c r="P3" s="5" t="s">
        <v>66</v>
      </c>
      <c r="Q3" s="5" t="str">
        <f t="shared" si="0"/>
        <v>GL500.51900030</v>
      </c>
      <c r="R3" s="104" t="str">
        <f>VLOOKUP($Q3,[9]Map!$D:$F,2,FALSE)</f>
        <v>D5100 - Utilities Consumables &amp; Materials</v>
      </c>
      <c r="S3" s="104" t="str">
        <f>VLOOKUP($Q3,[9]Map!$D:$F,3,FALSE)</f>
        <v>AC5140 - Consumables &amp; Office Supplies</v>
      </c>
      <c r="T3" s="245" t="str">
        <f>VLOOKUP(D3,[9]Map!$A$12:$B$21,2,FALSE)</f>
        <v>Stock Goods Receipt</v>
      </c>
      <c r="U3" s="5"/>
      <c r="V3" s="1" t="s">
        <v>333</v>
      </c>
      <c r="W3" s="1" t="s">
        <v>340</v>
      </c>
      <c r="X3" s="1" t="s">
        <v>341</v>
      </c>
    </row>
    <row r="4" spans="1:24" hidden="1" x14ac:dyDescent="0.15">
      <c r="A4" s="1" t="s">
        <v>172</v>
      </c>
      <c r="B4" s="1" t="s">
        <v>342</v>
      </c>
      <c r="C4" s="1" t="s">
        <v>343</v>
      </c>
      <c r="D4" s="1" t="s">
        <v>138</v>
      </c>
      <c r="E4" s="1" t="s">
        <v>329</v>
      </c>
      <c r="F4" s="1" t="s">
        <v>330</v>
      </c>
      <c r="G4" s="1" t="s">
        <v>344</v>
      </c>
      <c r="H4" s="1" t="s">
        <v>345</v>
      </c>
      <c r="I4" s="1" t="s">
        <v>106</v>
      </c>
      <c r="J4" s="4">
        <v>45324</v>
      </c>
      <c r="K4" s="4">
        <v>45324</v>
      </c>
      <c r="L4" s="1" t="s">
        <v>63</v>
      </c>
      <c r="M4" s="5">
        <v>87030</v>
      </c>
      <c r="N4" s="5" t="s">
        <v>64</v>
      </c>
      <c r="O4" s="5" t="s">
        <v>65</v>
      </c>
      <c r="P4" s="5" t="s">
        <v>66</v>
      </c>
      <c r="Q4" s="5" t="str">
        <f t="shared" si="0"/>
        <v>GL500.53800009</v>
      </c>
      <c r="R4" s="104" t="str">
        <f>VLOOKUP($Q4,[9]Map!$D:$F,2,FALSE)</f>
        <v>S5383 - Professional Fees &amp; Consultancy Total</v>
      </c>
      <c r="S4" s="104" t="str">
        <f>VLOOKUP($Q4,[9]Map!$D:$F,3,FALSE)</f>
        <v>D5383 - Professional Fees &amp; Consultancy</v>
      </c>
      <c r="T4" s="245" t="str">
        <f>VLOOKUP(D4,[9]Map!$A$12:$B$21,2,FALSE)</f>
        <v>Stock Goods Receipt</v>
      </c>
      <c r="U4" s="5"/>
      <c r="V4" s="1" t="s">
        <v>333</v>
      </c>
      <c r="W4" s="1" t="s">
        <v>346</v>
      </c>
      <c r="X4" s="1" t="s">
        <v>347</v>
      </c>
    </row>
    <row r="5" spans="1:24" hidden="1" x14ac:dyDescent="0.15">
      <c r="A5" s="1" t="s">
        <v>172</v>
      </c>
      <c r="B5" s="1" t="s">
        <v>342</v>
      </c>
      <c r="C5" s="1" t="s">
        <v>343</v>
      </c>
      <c r="D5" s="1" t="s">
        <v>138</v>
      </c>
      <c r="E5" s="1" t="s">
        <v>329</v>
      </c>
      <c r="F5" s="1" t="s">
        <v>330</v>
      </c>
      <c r="G5" s="1" t="s">
        <v>348</v>
      </c>
      <c r="H5" s="1" t="s">
        <v>349</v>
      </c>
      <c r="I5" s="1" t="s">
        <v>106</v>
      </c>
      <c r="J5" s="4">
        <v>45324</v>
      </c>
      <c r="K5" s="4">
        <v>45324</v>
      </c>
      <c r="L5" s="1" t="s">
        <v>63</v>
      </c>
      <c r="M5" s="5">
        <v>35150</v>
      </c>
      <c r="N5" s="5" t="s">
        <v>64</v>
      </c>
      <c r="O5" s="5" t="s">
        <v>65</v>
      </c>
      <c r="P5" s="5" t="s">
        <v>66</v>
      </c>
      <c r="Q5" s="5" t="str">
        <f t="shared" si="0"/>
        <v>GL500.53800009</v>
      </c>
      <c r="R5" s="104" t="str">
        <f>VLOOKUP($Q5,[9]Map!$D:$F,2,FALSE)</f>
        <v>S5383 - Professional Fees &amp; Consultancy Total</v>
      </c>
      <c r="S5" s="104" t="str">
        <f>VLOOKUP($Q5,[9]Map!$D:$F,3,FALSE)</f>
        <v>D5383 - Professional Fees &amp; Consultancy</v>
      </c>
      <c r="T5" s="245" t="str">
        <f>VLOOKUP(D5,[9]Map!$A$12:$B$21,2,FALSE)</f>
        <v>Stock Goods Receipt</v>
      </c>
      <c r="U5" s="5"/>
      <c r="V5" s="1" t="s">
        <v>333</v>
      </c>
      <c r="W5" s="1" t="s">
        <v>350</v>
      </c>
      <c r="X5" s="1" t="s">
        <v>351</v>
      </c>
    </row>
    <row r="6" spans="1:24" hidden="1" x14ac:dyDescent="0.15">
      <c r="A6" s="1" t="s">
        <v>172</v>
      </c>
      <c r="B6" s="1" t="s">
        <v>352</v>
      </c>
      <c r="C6" s="1" t="s">
        <v>353</v>
      </c>
      <c r="D6" s="1" t="s">
        <v>138</v>
      </c>
      <c r="E6" s="1" t="s">
        <v>329</v>
      </c>
      <c r="F6" s="1" t="s">
        <v>139</v>
      </c>
      <c r="G6" s="1" t="s">
        <v>354</v>
      </c>
      <c r="H6" s="1" t="s">
        <v>355</v>
      </c>
      <c r="I6" s="1" t="s">
        <v>106</v>
      </c>
      <c r="J6" s="4">
        <v>45313</v>
      </c>
      <c r="K6" s="4">
        <v>45313</v>
      </c>
      <c r="L6" s="1" t="s">
        <v>63</v>
      </c>
      <c r="M6" s="5">
        <v>-350</v>
      </c>
      <c r="N6" s="5" t="s">
        <v>64</v>
      </c>
      <c r="O6" s="5" t="s">
        <v>65</v>
      </c>
      <c r="P6" s="5" t="s">
        <v>66</v>
      </c>
      <c r="Q6" s="5" t="str">
        <f t="shared" si="0"/>
        <v>GL500.54150001</v>
      </c>
      <c r="R6" s="104" t="str">
        <f>VLOOKUP($Q6,[9]Map!$D:$F,2,FALSE)</f>
        <v>D5384 - Outsourcing &amp; Other Services</v>
      </c>
      <c r="S6" s="104" t="str">
        <f>VLOOKUP($Q6,[9]Map!$D:$F,3,FALSE)</f>
        <v>AC5490 - Other Services</v>
      </c>
      <c r="T6" s="245" t="str">
        <f>VLOOKUP(D6,[9]Map!$A$12:$B$21,2,FALSE)</f>
        <v>Stock Goods Receipt</v>
      </c>
      <c r="U6" s="5"/>
      <c r="V6" s="1" t="s">
        <v>333</v>
      </c>
      <c r="W6" s="1" t="s">
        <v>356</v>
      </c>
      <c r="X6" s="1" t="s">
        <v>357</v>
      </c>
    </row>
    <row r="7" spans="1:24" hidden="1" x14ac:dyDescent="0.15">
      <c r="A7" s="1" t="s">
        <v>172</v>
      </c>
      <c r="B7" s="1" t="s">
        <v>352</v>
      </c>
      <c r="C7" s="1" t="s">
        <v>353</v>
      </c>
      <c r="D7" s="1" t="s">
        <v>138</v>
      </c>
      <c r="E7" s="1" t="s">
        <v>329</v>
      </c>
      <c r="F7" s="1" t="s">
        <v>139</v>
      </c>
      <c r="G7" s="1" t="s">
        <v>354</v>
      </c>
      <c r="H7" s="1" t="s">
        <v>355</v>
      </c>
      <c r="I7" s="1" t="s">
        <v>106</v>
      </c>
      <c r="J7" s="4">
        <v>45313</v>
      </c>
      <c r="K7" s="4">
        <v>45313</v>
      </c>
      <c r="L7" s="1" t="s">
        <v>63</v>
      </c>
      <c r="M7" s="5">
        <v>381.05</v>
      </c>
      <c r="N7" s="5" t="s">
        <v>64</v>
      </c>
      <c r="O7" s="5" t="s">
        <v>65</v>
      </c>
      <c r="P7" s="5" t="s">
        <v>66</v>
      </c>
      <c r="Q7" s="5" t="str">
        <f t="shared" si="0"/>
        <v>GL500.54150001</v>
      </c>
      <c r="R7" s="104" t="str">
        <f>VLOOKUP($Q7,[9]Map!$D:$F,2,FALSE)</f>
        <v>D5384 - Outsourcing &amp; Other Services</v>
      </c>
      <c r="S7" s="104" t="str">
        <f>VLOOKUP($Q7,[9]Map!$D:$F,3,FALSE)</f>
        <v>AC5490 - Other Services</v>
      </c>
      <c r="T7" s="245" t="str">
        <f>VLOOKUP(D7,[9]Map!$A$12:$B$21,2,FALSE)</f>
        <v>Stock Goods Receipt</v>
      </c>
      <c r="U7" s="5"/>
      <c r="V7" s="1" t="s">
        <v>333</v>
      </c>
      <c r="W7" s="1" t="s">
        <v>358</v>
      </c>
      <c r="X7" s="1" t="s">
        <v>359</v>
      </c>
    </row>
    <row r="8" spans="1:24" hidden="1" x14ac:dyDescent="0.15">
      <c r="A8" s="1" t="s">
        <v>172</v>
      </c>
      <c r="B8" s="1" t="s">
        <v>352</v>
      </c>
      <c r="C8" s="1" t="s">
        <v>353</v>
      </c>
      <c r="D8" s="1" t="s">
        <v>138</v>
      </c>
      <c r="E8" s="1" t="s">
        <v>329</v>
      </c>
      <c r="F8" s="1" t="s">
        <v>139</v>
      </c>
      <c r="G8" s="1" t="s">
        <v>354</v>
      </c>
      <c r="H8" s="1" t="s">
        <v>355</v>
      </c>
      <c r="I8" s="1" t="s">
        <v>106</v>
      </c>
      <c r="J8" s="4">
        <v>45313</v>
      </c>
      <c r="K8" s="4">
        <v>45313</v>
      </c>
      <c r="L8" s="1" t="s">
        <v>63</v>
      </c>
      <c r="M8" s="5">
        <v>350</v>
      </c>
      <c r="N8" s="5" t="s">
        <v>64</v>
      </c>
      <c r="O8" s="5" t="s">
        <v>65</v>
      </c>
      <c r="P8" s="5" t="s">
        <v>66</v>
      </c>
      <c r="Q8" s="5" t="str">
        <f t="shared" si="0"/>
        <v>GL500.54150001</v>
      </c>
      <c r="R8" s="104" t="str">
        <f>VLOOKUP($Q8,[9]Map!$D:$F,2,FALSE)</f>
        <v>D5384 - Outsourcing &amp; Other Services</v>
      </c>
      <c r="S8" s="104" t="str">
        <f>VLOOKUP($Q8,[9]Map!$D:$F,3,FALSE)</f>
        <v>AC5490 - Other Services</v>
      </c>
      <c r="T8" s="245" t="str">
        <f>VLOOKUP(D8,[9]Map!$A$12:$B$21,2,FALSE)</f>
        <v>Stock Goods Receipt</v>
      </c>
      <c r="U8" s="5"/>
      <c r="V8" s="1" t="s">
        <v>333</v>
      </c>
      <c r="W8" s="1" t="s">
        <v>360</v>
      </c>
      <c r="X8" s="1" t="s">
        <v>361</v>
      </c>
    </row>
    <row r="9" spans="1:24" hidden="1" x14ac:dyDescent="0.15">
      <c r="A9" s="1" t="s">
        <v>172</v>
      </c>
      <c r="B9" s="1" t="s">
        <v>362</v>
      </c>
      <c r="C9" s="1" t="s">
        <v>363</v>
      </c>
      <c r="D9" s="1" t="s">
        <v>138</v>
      </c>
      <c r="E9" s="1" t="s">
        <v>329</v>
      </c>
      <c r="F9" s="1" t="s">
        <v>330</v>
      </c>
      <c r="G9" s="1" t="s">
        <v>364</v>
      </c>
      <c r="H9" s="1" t="s">
        <v>365</v>
      </c>
      <c r="I9" s="1" t="s">
        <v>106</v>
      </c>
      <c r="J9" s="4">
        <v>45336</v>
      </c>
      <c r="K9" s="4">
        <v>45336</v>
      </c>
      <c r="L9" s="1" t="s">
        <v>63</v>
      </c>
      <c r="M9" s="5">
        <v>2307.44</v>
      </c>
      <c r="N9" s="5" t="s">
        <v>64</v>
      </c>
      <c r="O9" s="5" t="s">
        <v>65</v>
      </c>
      <c r="P9" s="5" t="s">
        <v>66</v>
      </c>
      <c r="Q9" s="5" t="str">
        <f t="shared" si="0"/>
        <v>GL500.54550010</v>
      </c>
      <c r="R9" s="104" t="str">
        <f>VLOOKUP($Q9,[9]Map!$D:$F,2,FALSE)</f>
        <v>D5100 - Utilities Consumables &amp; Materials</v>
      </c>
      <c r="S9" s="104" t="str">
        <f>VLOOKUP($Q9,[9]Map!$D:$F,3,FALSE)</f>
        <v>AC5140 - Consumables &amp; Office Supplies</v>
      </c>
      <c r="T9" s="245" t="str">
        <f>VLOOKUP(D9,[9]Map!$A$12:$B$21,2,FALSE)</f>
        <v>Stock Goods Receipt</v>
      </c>
      <c r="U9" s="5"/>
      <c r="V9" s="1" t="s">
        <v>333</v>
      </c>
      <c r="W9" s="1" t="s">
        <v>366</v>
      </c>
      <c r="X9" s="1" t="s">
        <v>367</v>
      </c>
    </row>
    <row r="10" spans="1:24" hidden="1" x14ac:dyDescent="0.15">
      <c r="A10" s="1" t="s">
        <v>172</v>
      </c>
      <c r="B10" s="1" t="s">
        <v>362</v>
      </c>
      <c r="C10" s="1" t="s">
        <v>363</v>
      </c>
      <c r="D10" s="1" t="s">
        <v>138</v>
      </c>
      <c r="E10" s="1" t="s">
        <v>329</v>
      </c>
      <c r="F10" s="1" t="s">
        <v>330</v>
      </c>
      <c r="G10" s="1" t="s">
        <v>368</v>
      </c>
      <c r="H10" s="1" t="s">
        <v>369</v>
      </c>
      <c r="I10" s="1" t="s">
        <v>106</v>
      </c>
      <c r="J10" s="4">
        <v>45336</v>
      </c>
      <c r="K10" s="4">
        <v>45336</v>
      </c>
      <c r="L10" s="1" t="s">
        <v>63</v>
      </c>
      <c r="M10" s="5">
        <v>3805.76</v>
      </c>
      <c r="N10" s="5" t="s">
        <v>64</v>
      </c>
      <c r="O10" s="5" t="s">
        <v>65</v>
      </c>
      <c r="P10" s="5" t="s">
        <v>66</v>
      </c>
      <c r="Q10" s="5" t="str">
        <f t="shared" si="0"/>
        <v>GL500.54550010</v>
      </c>
      <c r="R10" s="104" t="str">
        <f>VLOOKUP($Q10,[9]Map!$D:$F,2,FALSE)</f>
        <v>D5100 - Utilities Consumables &amp; Materials</v>
      </c>
      <c r="S10" s="104" t="str">
        <f>VLOOKUP($Q10,[9]Map!$D:$F,3,FALSE)</f>
        <v>AC5140 - Consumables &amp; Office Supplies</v>
      </c>
      <c r="T10" s="245" t="str">
        <f>VLOOKUP(D10,[9]Map!$A$12:$B$21,2,FALSE)</f>
        <v>Stock Goods Receipt</v>
      </c>
      <c r="U10" s="5"/>
      <c r="V10" s="1" t="s">
        <v>333</v>
      </c>
      <c r="W10" s="1" t="s">
        <v>370</v>
      </c>
      <c r="X10" s="1" t="s">
        <v>371</v>
      </c>
    </row>
    <row r="11" spans="1:24" hidden="1" x14ac:dyDescent="0.15">
      <c r="A11" s="1" t="s">
        <v>185</v>
      </c>
      <c r="B11" s="1" t="s">
        <v>327</v>
      </c>
      <c r="C11" s="1" t="s">
        <v>328</v>
      </c>
      <c r="D11" s="1" t="s">
        <v>138</v>
      </c>
      <c r="E11" s="1" t="s">
        <v>329</v>
      </c>
      <c r="F11" s="1" t="s">
        <v>139</v>
      </c>
      <c r="G11" s="1" t="s">
        <v>372</v>
      </c>
      <c r="H11" s="1" t="s">
        <v>373</v>
      </c>
      <c r="I11" s="1" t="s">
        <v>106</v>
      </c>
      <c r="J11" s="4">
        <v>45293</v>
      </c>
      <c r="K11" s="4">
        <v>45293</v>
      </c>
      <c r="L11" s="1" t="s">
        <v>63</v>
      </c>
      <c r="M11" s="5">
        <v>2298.0300000000002</v>
      </c>
      <c r="N11" s="5" t="s">
        <v>64</v>
      </c>
      <c r="O11" s="5" t="s">
        <v>65</v>
      </c>
      <c r="P11" s="5" t="s">
        <v>66</v>
      </c>
      <c r="Q11" s="5" t="str">
        <f t="shared" si="0"/>
        <v>GL500.51400001</v>
      </c>
      <c r="R11" s="104" t="str">
        <f>VLOOKUP($Q11,[9]Map!$D:$F,2,FALSE)</f>
        <v>D5100 - Utilities Consumables &amp; Materials</v>
      </c>
      <c r="S11" s="104" t="str">
        <f>VLOOKUP($Q11,[9]Map!$D:$F,3,FALSE)</f>
        <v>AC5140 - Consumables &amp; Office Supplies</v>
      </c>
      <c r="T11" s="245" t="str">
        <f>VLOOKUP(D11,[9]Map!$A$12:$B$21,2,FALSE)</f>
        <v>Stock Goods Receipt</v>
      </c>
      <c r="U11" s="5"/>
      <c r="V11" s="1" t="s">
        <v>333</v>
      </c>
      <c r="W11" s="1" t="s">
        <v>374</v>
      </c>
      <c r="X11" s="1" t="s">
        <v>375</v>
      </c>
    </row>
    <row r="12" spans="1:24" hidden="1" x14ac:dyDescent="0.15">
      <c r="A12" s="1" t="s">
        <v>185</v>
      </c>
      <c r="B12" s="1" t="s">
        <v>327</v>
      </c>
      <c r="C12" s="1" t="s">
        <v>328</v>
      </c>
      <c r="D12" s="1" t="s">
        <v>138</v>
      </c>
      <c r="E12" s="1" t="s">
        <v>329</v>
      </c>
      <c r="F12" s="1" t="s">
        <v>139</v>
      </c>
      <c r="G12" s="1" t="s">
        <v>372</v>
      </c>
      <c r="H12" s="1" t="s">
        <v>373</v>
      </c>
      <c r="I12" s="1" t="s">
        <v>106</v>
      </c>
      <c r="J12" s="4">
        <v>45301</v>
      </c>
      <c r="K12" s="4">
        <v>45301</v>
      </c>
      <c r="L12" s="1" t="s">
        <v>63</v>
      </c>
      <c r="M12" s="5">
        <v>1748.63</v>
      </c>
      <c r="N12" s="5" t="s">
        <v>64</v>
      </c>
      <c r="O12" s="5" t="s">
        <v>65</v>
      </c>
      <c r="P12" s="5" t="s">
        <v>66</v>
      </c>
      <c r="Q12" s="5" t="str">
        <f t="shared" si="0"/>
        <v>GL500.51400001</v>
      </c>
      <c r="R12" s="104" t="str">
        <f>VLOOKUP($Q12,[9]Map!$D:$F,2,FALSE)</f>
        <v>D5100 - Utilities Consumables &amp; Materials</v>
      </c>
      <c r="S12" s="104" t="str">
        <f>VLOOKUP($Q12,[9]Map!$D:$F,3,FALSE)</f>
        <v>AC5140 - Consumables &amp; Office Supplies</v>
      </c>
      <c r="T12" s="245" t="str">
        <f>VLOOKUP(D12,[9]Map!$A$12:$B$21,2,FALSE)</f>
        <v>Stock Goods Receipt</v>
      </c>
      <c r="U12" s="5"/>
      <c r="V12" s="1" t="s">
        <v>333</v>
      </c>
      <c r="W12" s="1" t="s">
        <v>376</v>
      </c>
      <c r="X12" s="1" t="s">
        <v>377</v>
      </c>
    </row>
    <row r="13" spans="1:24" hidden="1" x14ac:dyDescent="0.15">
      <c r="A13" s="1" t="s">
        <v>185</v>
      </c>
      <c r="B13" s="1" t="s">
        <v>327</v>
      </c>
      <c r="C13" s="1" t="s">
        <v>328</v>
      </c>
      <c r="D13" s="1" t="s">
        <v>138</v>
      </c>
      <c r="E13" s="1" t="s">
        <v>329</v>
      </c>
      <c r="F13" s="1" t="s">
        <v>139</v>
      </c>
      <c r="G13" s="1" t="s">
        <v>372</v>
      </c>
      <c r="H13" s="1" t="s">
        <v>373</v>
      </c>
      <c r="I13" s="1" t="s">
        <v>106</v>
      </c>
      <c r="J13" s="4">
        <v>45315</v>
      </c>
      <c r="K13" s="4">
        <v>45315</v>
      </c>
      <c r="L13" s="1" t="s">
        <v>63</v>
      </c>
      <c r="M13" s="5">
        <v>2315.77</v>
      </c>
      <c r="N13" s="5" t="s">
        <v>64</v>
      </c>
      <c r="O13" s="5" t="s">
        <v>65</v>
      </c>
      <c r="P13" s="5" t="s">
        <v>66</v>
      </c>
      <c r="Q13" s="5" t="str">
        <f t="shared" si="0"/>
        <v>GL500.51400001</v>
      </c>
      <c r="R13" s="104" t="str">
        <f>VLOOKUP($Q13,[9]Map!$D:$F,2,FALSE)</f>
        <v>D5100 - Utilities Consumables &amp; Materials</v>
      </c>
      <c r="S13" s="104" t="str">
        <f>VLOOKUP($Q13,[9]Map!$D:$F,3,FALSE)</f>
        <v>AC5140 - Consumables &amp; Office Supplies</v>
      </c>
      <c r="T13" s="245" t="str">
        <f>VLOOKUP(D13,[9]Map!$A$12:$B$21,2,FALSE)</f>
        <v>Stock Goods Receipt</v>
      </c>
      <c r="U13" s="5"/>
      <c r="V13" s="1" t="s">
        <v>333</v>
      </c>
      <c r="W13" s="1" t="s">
        <v>378</v>
      </c>
      <c r="X13" s="1" t="s">
        <v>379</v>
      </c>
    </row>
    <row r="14" spans="1:24" hidden="1" x14ac:dyDescent="0.15">
      <c r="A14" s="1" t="s">
        <v>185</v>
      </c>
      <c r="B14" s="1" t="s">
        <v>327</v>
      </c>
      <c r="C14" s="1" t="s">
        <v>328</v>
      </c>
      <c r="D14" s="1" t="s">
        <v>138</v>
      </c>
      <c r="E14" s="1" t="s">
        <v>329</v>
      </c>
      <c r="F14" s="1" t="s">
        <v>330</v>
      </c>
      <c r="G14" s="1" t="s">
        <v>372</v>
      </c>
      <c r="H14" s="1" t="s">
        <v>373</v>
      </c>
      <c r="I14" s="1" t="s">
        <v>106</v>
      </c>
      <c r="J14" s="4">
        <v>45327</v>
      </c>
      <c r="K14" s="4">
        <v>45327</v>
      </c>
      <c r="L14" s="1" t="s">
        <v>63</v>
      </c>
      <c r="M14" s="5">
        <v>710.4</v>
      </c>
      <c r="N14" s="5" t="s">
        <v>64</v>
      </c>
      <c r="O14" s="5" t="s">
        <v>65</v>
      </c>
      <c r="P14" s="5" t="s">
        <v>66</v>
      </c>
      <c r="Q14" s="5" t="str">
        <f t="shared" si="0"/>
        <v>GL500.51400001</v>
      </c>
      <c r="R14" s="104" t="str">
        <f>VLOOKUP($Q14,[9]Map!$D:$F,2,FALSE)</f>
        <v>D5100 - Utilities Consumables &amp; Materials</v>
      </c>
      <c r="S14" s="104" t="str">
        <f>VLOOKUP($Q14,[9]Map!$D:$F,3,FALSE)</f>
        <v>AC5140 - Consumables &amp; Office Supplies</v>
      </c>
      <c r="T14" s="245" t="str">
        <f>VLOOKUP(D14,[9]Map!$A$12:$B$21,2,FALSE)</f>
        <v>Stock Goods Receipt</v>
      </c>
      <c r="U14" s="5"/>
      <c r="V14" s="1" t="s">
        <v>333</v>
      </c>
      <c r="W14" s="1" t="s">
        <v>380</v>
      </c>
      <c r="X14" s="1" t="s">
        <v>381</v>
      </c>
    </row>
    <row r="15" spans="1:24" hidden="1" x14ac:dyDescent="0.15">
      <c r="A15" s="1" t="s">
        <v>185</v>
      </c>
      <c r="B15" s="1" t="s">
        <v>327</v>
      </c>
      <c r="C15" s="1" t="s">
        <v>328</v>
      </c>
      <c r="D15" s="1" t="s">
        <v>138</v>
      </c>
      <c r="E15" s="1" t="s">
        <v>329</v>
      </c>
      <c r="F15" s="1" t="s">
        <v>330</v>
      </c>
      <c r="G15" s="1" t="s">
        <v>372</v>
      </c>
      <c r="H15" s="1" t="s">
        <v>373</v>
      </c>
      <c r="I15" s="1" t="s">
        <v>106</v>
      </c>
      <c r="J15" s="4">
        <v>45330</v>
      </c>
      <c r="K15" s="4">
        <v>45330</v>
      </c>
      <c r="L15" s="1" t="s">
        <v>63</v>
      </c>
      <c r="M15" s="5">
        <v>239.96</v>
      </c>
      <c r="N15" s="5" t="s">
        <v>64</v>
      </c>
      <c r="O15" s="5" t="s">
        <v>65</v>
      </c>
      <c r="P15" s="5" t="s">
        <v>66</v>
      </c>
      <c r="Q15" s="5" t="str">
        <f t="shared" si="0"/>
        <v>GL500.51400001</v>
      </c>
      <c r="R15" s="104" t="str">
        <f>VLOOKUP($Q15,[9]Map!$D:$F,2,FALSE)</f>
        <v>D5100 - Utilities Consumables &amp; Materials</v>
      </c>
      <c r="S15" s="104" t="str">
        <f>VLOOKUP($Q15,[9]Map!$D:$F,3,FALSE)</f>
        <v>AC5140 - Consumables &amp; Office Supplies</v>
      </c>
      <c r="T15" s="245" t="str">
        <f>VLOOKUP(D15,[9]Map!$A$12:$B$21,2,FALSE)</f>
        <v>Stock Goods Receipt</v>
      </c>
      <c r="U15" s="5"/>
      <c r="V15" s="1" t="s">
        <v>333</v>
      </c>
      <c r="W15" s="1" t="s">
        <v>382</v>
      </c>
      <c r="X15" s="1" t="s">
        <v>383</v>
      </c>
    </row>
    <row r="16" spans="1:24" hidden="1" x14ac:dyDescent="0.15">
      <c r="A16" s="1" t="s">
        <v>185</v>
      </c>
      <c r="B16" s="1" t="s">
        <v>384</v>
      </c>
      <c r="C16" s="1" t="s">
        <v>385</v>
      </c>
      <c r="D16" s="1" t="s">
        <v>138</v>
      </c>
      <c r="E16" s="1" t="s">
        <v>329</v>
      </c>
      <c r="F16" s="1" t="s">
        <v>139</v>
      </c>
      <c r="G16" s="1" t="s">
        <v>386</v>
      </c>
      <c r="H16" s="1" t="s">
        <v>387</v>
      </c>
      <c r="I16" s="1" t="s">
        <v>106</v>
      </c>
      <c r="J16" s="4">
        <v>45293</v>
      </c>
      <c r="K16" s="4">
        <v>45293</v>
      </c>
      <c r="L16" s="1" t="s">
        <v>63</v>
      </c>
      <c r="M16" s="5">
        <v>23.78</v>
      </c>
      <c r="N16" s="5" t="s">
        <v>64</v>
      </c>
      <c r="O16" s="5" t="s">
        <v>65</v>
      </c>
      <c r="P16" s="5" t="s">
        <v>66</v>
      </c>
      <c r="Q16" s="5" t="str">
        <f t="shared" si="0"/>
        <v>GL500.51400005</v>
      </c>
      <c r="R16" s="104" t="str">
        <f>VLOOKUP($Q16,[9]Map!$D:$F,2,FALSE)</f>
        <v>D5100 - Utilities Consumables &amp; Materials</v>
      </c>
      <c r="S16" s="104" t="str">
        <f>VLOOKUP($Q16,[9]Map!$D:$F,3,FALSE)</f>
        <v>AC5140 - Consumables &amp; Office Supplies</v>
      </c>
      <c r="T16" s="245" t="str">
        <f>VLOOKUP(D16,[9]Map!$A$12:$B$21,2,FALSE)</f>
        <v>Stock Goods Receipt</v>
      </c>
      <c r="U16" s="5"/>
      <c r="V16" s="1" t="s">
        <v>333</v>
      </c>
      <c r="W16" s="1" t="s">
        <v>388</v>
      </c>
      <c r="X16" s="1" t="s">
        <v>389</v>
      </c>
    </row>
    <row r="17" spans="1:24" hidden="1" x14ac:dyDescent="0.15">
      <c r="A17" s="1" t="s">
        <v>185</v>
      </c>
      <c r="B17" s="1" t="s">
        <v>384</v>
      </c>
      <c r="C17" s="1" t="s">
        <v>385</v>
      </c>
      <c r="D17" s="1" t="s">
        <v>138</v>
      </c>
      <c r="E17" s="1" t="s">
        <v>329</v>
      </c>
      <c r="F17" s="1" t="s">
        <v>139</v>
      </c>
      <c r="G17" s="1" t="s">
        <v>386</v>
      </c>
      <c r="H17" s="1" t="s">
        <v>387</v>
      </c>
      <c r="I17" s="1" t="s">
        <v>106</v>
      </c>
      <c r="J17" s="4">
        <v>45293</v>
      </c>
      <c r="K17" s="4">
        <v>45293</v>
      </c>
      <c r="L17" s="1" t="s">
        <v>63</v>
      </c>
      <c r="M17" s="5">
        <v>23.78</v>
      </c>
      <c r="N17" s="5" t="s">
        <v>64</v>
      </c>
      <c r="O17" s="5" t="s">
        <v>65</v>
      </c>
      <c r="P17" s="5" t="s">
        <v>66</v>
      </c>
      <c r="Q17" s="5" t="str">
        <f t="shared" si="0"/>
        <v>GL500.51400005</v>
      </c>
      <c r="R17" s="104" t="str">
        <f>VLOOKUP($Q17,[9]Map!$D:$F,2,FALSE)</f>
        <v>D5100 - Utilities Consumables &amp; Materials</v>
      </c>
      <c r="S17" s="104" t="str">
        <f>VLOOKUP($Q17,[9]Map!$D:$F,3,FALSE)</f>
        <v>AC5140 - Consumables &amp; Office Supplies</v>
      </c>
      <c r="T17" s="245" t="str">
        <f>VLOOKUP(D17,[9]Map!$A$12:$B$21,2,FALSE)</f>
        <v>Stock Goods Receipt</v>
      </c>
      <c r="U17" s="5"/>
      <c r="V17" s="1" t="s">
        <v>333</v>
      </c>
      <c r="W17" s="1" t="s">
        <v>390</v>
      </c>
      <c r="X17" s="1" t="s">
        <v>391</v>
      </c>
    </row>
    <row r="18" spans="1:24" hidden="1" x14ac:dyDescent="0.15">
      <c r="A18" s="1" t="s">
        <v>185</v>
      </c>
      <c r="B18" s="1" t="s">
        <v>384</v>
      </c>
      <c r="C18" s="1" t="s">
        <v>385</v>
      </c>
      <c r="D18" s="1" t="s">
        <v>138</v>
      </c>
      <c r="E18" s="1" t="s">
        <v>329</v>
      </c>
      <c r="F18" s="1" t="s">
        <v>139</v>
      </c>
      <c r="G18" s="1" t="s">
        <v>386</v>
      </c>
      <c r="H18" s="1" t="s">
        <v>387</v>
      </c>
      <c r="I18" s="1" t="s">
        <v>106</v>
      </c>
      <c r="J18" s="4">
        <v>45293</v>
      </c>
      <c r="K18" s="4">
        <v>45293</v>
      </c>
      <c r="L18" s="1" t="s">
        <v>63</v>
      </c>
      <c r="M18" s="5">
        <v>23.78</v>
      </c>
      <c r="N18" s="5" t="s">
        <v>64</v>
      </c>
      <c r="O18" s="5" t="s">
        <v>65</v>
      </c>
      <c r="P18" s="5" t="s">
        <v>66</v>
      </c>
      <c r="Q18" s="5" t="str">
        <f t="shared" si="0"/>
        <v>GL500.51400005</v>
      </c>
      <c r="R18" s="104" t="str">
        <f>VLOOKUP($Q18,[9]Map!$D:$F,2,FALSE)</f>
        <v>D5100 - Utilities Consumables &amp; Materials</v>
      </c>
      <c r="S18" s="104" t="str">
        <f>VLOOKUP($Q18,[9]Map!$D:$F,3,FALSE)</f>
        <v>AC5140 - Consumables &amp; Office Supplies</v>
      </c>
      <c r="T18" s="245" t="str">
        <f>VLOOKUP(D18,[9]Map!$A$12:$B$21,2,FALSE)</f>
        <v>Stock Goods Receipt</v>
      </c>
      <c r="U18" s="5"/>
      <c r="V18" s="1" t="s">
        <v>333</v>
      </c>
      <c r="W18" s="1" t="s">
        <v>392</v>
      </c>
      <c r="X18" s="1" t="s">
        <v>393</v>
      </c>
    </row>
    <row r="19" spans="1:24" hidden="1" x14ac:dyDescent="0.15">
      <c r="A19" s="1" t="s">
        <v>185</v>
      </c>
      <c r="B19" s="1" t="s">
        <v>384</v>
      </c>
      <c r="C19" s="1" t="s">
        <v>385</v>
      </c>
      <c r="D19" s="1" t="s">
        <v>138</v>
      </c>
      <c r="E19" s="1" t="s">
        <v>329</v>
      </c>
      <c r="F19" s="1" t="s">
        <v>139</v>
      </c>
      <c r="G19" s="1" t="s">
        <v>386</v>
      </c>
      <c r="H19" s="1" t="s">
        <v>387</v>
      </c>
      <c r="I19" s="1" t="s">
        <v>106</v>
      </c>
      <c r="J19" s="4">
        <v>45293</v>
      </c>
      <c r="K19" s="4">
        <v>45293</v>
      </c>
      <c r="L19" s="1" t="s">
        <v>63</v>
      </c>
      <c r="M19" s="5">
        <v>23.78</v>
      </c>
      <c r="N19" s="5" t="s">
        <v>64</v>
      </c>
      <c r="O19" s="5" t="s">
        <v>65</v>
      </c>
      <c r="P19" s="5" t="s">
        <v>66</v>
      </c>
      <c r="Q19" s="5" t="str">
        <f t="shared" si="0"/>
        <v>GL500.51400005</v>
      </c>
      <c r="R19" s="104" t="str">
        <f>VLOOKUP($Q19,[9]Map!$D:$F,2,FALSE)</f>
        <v>D5100 - Utilities Consumables &amp; Materials</v>
      </c>
      <c r="S19" s="104" t="str">
        <f>VLOOKUP($Q19,[9]Map!$D:$F,3,FALSE)</f>
        <v>AC5140 - Consumables &amp; Office Supplies</v>
      </c>
      <c r="T19" s="245" t="str">
        <f>VLOOKUP(D19,[9]Map!$A$12:$B$21,2,FALSE)</f>
        <v>Stock Goods Receipt</v>
      </c>
      <c r="U19" s="5"/>
      <c r="V19" s="1" t="s">
        <v>333</v>
      </c>
      <c r="W19" s="1" t="s">
        <v>394</v>
      </c>
      <c r="X19" s="1" t="s">
        <v>395</v>
      </c>
    </row>
    <row r="20" spans="1:24" hidden="1" x14ac:dyDescent="0.15">
      <c r="A20" s="1" t="s">
        <v>185</v>
      </c>
      <c r="B20" s="1" t="s">
        <v>384</v>
      </c>
      <c r="C20" s="1" t="s">
        <v>385</v>
      </c>
      <c r="D20" s="1" t="s">
        <v>138</v>
      </c>
      <c r="E20" s="1" t="s">
        <v>329</v>
      </c>
      <c r="F20" s="1" t="s">
        <v>139</v>
      </c>
      <c r="G20" s="1" t="s">
        <v>386</v>
      </c>
      <c r="H20" s="1" t="s">
        <v>387</v>
      </c>
      <c r="I20" s="1" t="s">
        <v>106</v>
      </c>
      <c r="J20" s="4">
        <v>45293</v>
      </c>
      <c r="K20" s="4">
        <v>45293</v>
      </c>
      <c r="L20" s="1" t="s">
        <v>63</v>
      </c>
      <c r="M20" s="5">
        <v>23.78</v>
      </c>
      <c r="N20" s="5" t="s">
        <v>64</v>
      </c>
      <c r="O20" s="5" t="s">
        <v>65</v>
      </c>
      <c r="P20" s="5" t="s">
        <v>66</v>
      </c>
      <c r="Q20" s="5" t="str">
        <f t="shared" si="0"/>
        <v>GL500.51400005</v>
      </c>
      <c r="R20" s="104" t="str">
        <f>VLOOKUP($Q20,[9]Map!$D:$F,2,FALSE)</f>
        <v>D5100 - Utilities Consumables &amp; Materials</v>
      </c>
      <c r="S20" s="104" t="str">
        <f>VLOOKUP($Q20,[9]Map!$D:$F,3,FALSE)</f>
        <v>AC5140 - Consumables &amp; Office Supplies</v>
      </c>
      <c r="T20" s="245" t="str">
        <f>VLOOKUP(D20,[9]Map!$A$12:$B$21,2,FALSE)</f>
        <v>Stock Goods Receipt</v>
      </c>
      <c r="U20" s="5"/>
      <c r="V20" s="1" t="s">
        <v>333</v>
      </c>
      <c r="W20" s="1" t="s">
        <v>396</v>
      </c>
      <c r="X20" s="1" t="s">
        <v>397</v>
      </c>
    </row>
    <row r="21" spans="1:24" hidden="1" x14ac:dyDescent="0.15">
      <c r="A21" s="1" t="s">
        <v>185</v>
      </c>
      <c r="B21" s="1" t="s">
        <v>384</v>
      </c>
      <c r="C21" s="1" t="s">
        <v>385</v>
      </c>
      <c r="D21" s="1" t="s">
        <v>138</v>
      </c>
      <c r="E21" s="1" t="s">
        <v>329</v>
      </c>
      <c r="F21" s="1" t="s">
        <v>139</v>
      </c>
      <c r="G21" s="1" t="s">
        <v>386</v>
      </c>
      <c r="H21" s="1" t="s">
        <v>387</v>
      </c>
      <c r="I21" s="1" t="s">
        <v>106</v>
      </c>
      <c r="J21" s="4">
        <v>45321</v>
      </c>
      <c r="K21" s="4">
        <v>45321</v>
      </c>
      <c r="L21" s="1" t="s">
        <v>63</v>
      </c>
      <c r="M21" s="5">
        <v>23.78</v>
      </c>
      <c r="N21" s="5" t="s">
        <v>64</v>
      </c>
      <c r="O21" s="5" t="s">
        <v>65</v>
      </c>
      <c r="P21" s="5" t="s">
        <v>66</v>
      </c>
      <c r="Q21" s="5" t="str">
        <f t="shared" si="0"/>
        <v>GL500.51400005</v>
      </c>
      <c r="R21" s="104" t="str">
        <f>VLOOKUP($Q21,[9]Map!$D:$F,2,FALSE)</f>
        <v>D5100 - Utilities Consumables &amp; Materials</v>
      </c>
      <c r="S21" s="104" t="str">
        <f>VLOOKUP($Q21,[9]Map!$D:$F,3,FALSE)</f>
        <v>AC5140 - Consumables &amp; Office Supplies</v>
      </c>
      <c r="T21" s="245" t="str">
        <f>VLOOKUP(D21,[9]Map!$A$12:$B$21,2,FALSE)</f>
        <v>Stock Goods Receipt</v>
      </c>
      <c r="U21" s="5"/>
      <c r="V21" s="1" t="s">
        <v>333</v>
      </c>
      <c r="W21" s="1" t="s">
        <v>398</v>
      </c>
      <c r="X21" s="1" t="s">
        <v>399</v>
      </c>
    </row>
    <row r="22" spans="1:24" hidden="1" x14ac:dyDescent="0.15">
      <c r="A22" s="1" t="s">
        <v>185</v>
      </c>
      <c r="B22" s="1" t="s">
        <v>384</v>
      </c>
      <c r="C22" s="1" t="s">
        <v>385</v>
      </c>
      <c r="D22" s="1" t="s">
        <v>138</v>
      </c>
      <c r="E22" s="1" t="s">
        <v>329</v>
      </c>
      <c r="F22" s="1" t="s">
        <v>139</v>
      </c>
      <c r="G22" s="1" t="s">
        <v>386</v>
      </c>
      <c r="H22" s="1" t="s">
        <v>387</v>
      </c>
      <c r="I22" s="1" t="s">
        <v>106</v>
      </c>
      <c r="J22" s="4">
        <v>45321</v>
      </c>
      <c r="K22" s="4">
        <v>45321</v>
      </c>
      <c r="L22" s="1" t="s">
        <v>63</v>
      </c>
      <c r="M22" s="5">
        <v>23.78</v>
      </c>
      <c r="N22" s="5" t="s">
        <v>64</v>
      </c>
      <c r="O22" s="5" t="s">
        <v>65</v>
      </c>
      <c r="P22" s="5" t="s">
        <v>66</v>
      </c>
      <c r="Q22" s="5" t="str">
        <f t="shared" si="0"/>
        <v>GL500.51400005</v>
      </c>
      <c r="R22" s="104" t="str">
        <f>VLOOKUP($Q22,[9]Map!$D:$F,2,FALSE)</f>
        <v>D5100 - Utilities Consumables &amp; Materials</v>
      </c>
      <c r="S22" s="104" t="str">
        <f>VLOOKUP($Q22,[9]Map!$D:$F,3,FALSE)</f>
        <v>AC5140 - Consumables &amp; Office Supplies</v>
      </c>
      <c r="T22" s="245" t="str">
        <f>VLOOKUP(D22,[9]Map!$A$12:$B$21,2,FALSE)</f>
        <v>Stock Goods Receipt</v>
      </c>
      <c r="U22" s="5"/>
      <c r="V22" s="1" t="s">
        <v>333</v>
      </c>
      <c r="W22" s="1" t="s">
        <v>400</v>
      </c>
      <c r="X22" s="1" t="s">
        <v>401</v>
      </c>
    </row>
    <row r="23" spans="1:24" hidden="1" x14ac:dyDescent="0.15">
      <c r="A23" s="1" t="s">
        <v>185</v>
      </c>
      <c r="B23" s="1" t="s">
        <v>384</v>
      </c>
      <c r="C23" s="1" t="s">
        <v>385</v>
      </c>
      <c r="D23" s="1" t="s">
        <v>138</v>
      </c>
      <c r="E23" s="1" t="s">
        <v>329</v>
      </c>
      <c r="F23" s="1" t="s">
        <v>139</v>
      </c>
      <c r="G23" s="1" t="s">
        <v>386</v>
      </c>
      <c r="H23" s="1" t="s">
        <v>387</v>
      </c>
      <c r="I23" s="1" t="s">
        <v>106</v>
      </c>
      <c r="J23" s="4">
        <v>45321</v>
      </c>
      <c r="K23" s="4">
        <v>45321</v>
      </c>
      <c r="L23" s="1" t="s">
        <v>63</v>
      </c>
      <c r="M23" s="5">
        <v>23.78</v>
      </c>
      <c r="N23" s="5" t="s">
        <v>64</v>
      </c>
      <c r="O23" s="5" t="s">
        <v>65</v>
      </c>
      <c r="P23" s="5" t="s">
        <v>66</v>
      </c>
      <c r="Q23" s="5" t="str">
        <f t="shared" si="0"/>
        <v>GL500.51400005</v>
      </c>
      <c r="R23" s="104" t="str">
        <f>VLOOKUP($Q23,[9]Map!$D:$F,2,FALSE)</f>
        <v>D5100 - Utilities Consumables &amp; Materials</v>
      </c>
      <c r="S23" s="104" t="str">
        <f>VLOOKUP($Q23,[9]Map!$D:$F,3,FALSE)</f>
        <v>AC5140 - Consumables &amp; Office Supplies</v>
      </c>
      <c r="T23" s="245" t="str">
        <f>VLOOKUP(D23,[9]Map!$A$12:$B$21,2,FALSE)</f>
        <v>Stock Goods Receipt</v>
      </c>
      <c r="U23" s="5"/>
      <c r="V23" s="1" t="s">
        <v>333</v>
      </c>
      <c r="W23" s="1" t="s">
        <v>402</v>
      </c>
      <c r="X23" s="1" t="s">
        <v>403</v>
      </c>
    </row>
    <row r="24" spans="1:24" hidden="1" x14ac:dyDescent="0.15">
      <c r="A24" s="1" t="s">
        <v>185</v>
      </c>
      <c r="B24" s="1" t="s">
        <v>384</v>
      </c>
      <c r="C24" s="1" t="s">
        <v>385</v>
      </c>
      <c r="D24" s="1" t="s">
        <v>138</v>
      </c>
      <c r="E24" s="1" t="s">
        <v>329</v>
      </c>
      <c r="F24" s="1" t="s">
        <v>139</v>
      </c>
      <c r="G24" s="1" t="s">
        <v>386</v>
      </c>
      <c r="H24" s="1" t="s">
        <v>387</v>
      </c>
      <c r="I24" s="1" t="s">
        <v>106</v>
      </c>
      <c r="J24" s="4">
        <v>45321</v>
      </c>
      <c r="K24" s="4">
        <v>45321</v>
      </c>
      <c r="L24" s="1" t="s">
        <v>63</v>
      </c>
      <c r="M24" s="5">
        <v>23.78</v>
      </c>
      <c r="N24" s="5" t="s">
        <v>64</v>
      </c>
      <c r="O24" s="5" t="s">
        <v>65</v>
      </c>
      <c r="P24" s="5" t="s">
        <v>66</v>
      </c>
      <c r="Q24" s="5" t="str">
        <f t="shared" si="0"/>
        <v>GL500.51400005</v>
      </c>
      <c r="R24" s="104" t="str">
        <f>VLOOKUP($Q24,[9]Map!$D:$F,2,FALSE)</f>
        <v>D5100 - Utilities Consumables &amp; Materials</v>
      </c>
      <c r="S24" s="104" t="str">
        <f>VLOOKUP($Q24,[9]Map!$D:$F,3,FALSE)</f>
        <v>AC5140 - Consumables &amp; Office Supplies</v>
      </c>
      <c r="T24" s="245" t="str">
        <f>VLOOKUP(D24,[9]Map!$A$12:$B$21,2,FALSE)</f>
        <v>Stock Goods Receipt</v>
      </c>
      <c r="U24" s="5"/>
      <c r="V24" s="1" t="s">
        <v>333</v>
      </c>
      <c r="W24" s="1" t="s">
        <v>404</v>
      </c>
      <c r="X24" s="1" t="s">
        <v>405</v>
      </c>
    </row>
    <row r="25" spans="1:24" hidden="1" x14ac:dyDescent="0.15">
      <c r="A25" s="1" t="s">
        <v>185</v>
      </c>
      <c r="B25" s="1" t="s">
        <v>406</v>
      </c>
      <c r="C25" s="1" t="s">
        <v>407</v>
      </c>
      <c r="D25" s="1" t="s">
        <v>138</v>
      </c>
      <c r="E25" s="1" t="s">
        <v>329</v>
      </c>
      <c r="F25" s="1" t="s">
        <v>330</v>
      </c>
      <c r="G25" s="1" t="s">
        <v>408</v>
      </c>
      <c r="H25" s="1" t="s">
        <v>409</v>
      </c>
      <c r="I25" s="1" t="s">
        <v>106</v>
      </c>
      <c r="J25" s="4">
        <v>45327</v>
      </c>
      <c r="K25" s="4">
        <v>45327</v>
      </c>
      <c r="L25" s="1" t="s">
        <v>63</v>
      </c>
      <c r="M25" s="5">
        <v>2773.13</v>
      </c>
      <c r="N25" s="5" t="s">
        <v>64</v>
      </c>
      <c r="O25" s="5" t="s">
        <v>65</v>
      </c>
      <c r="P25" s="5" t="s">
        <v>66</v>
      </c>
      <c r="Q25" s="5" t="str">
        <f t="shared" si="0"/>
        <v>GL500.53100301</v>
      </c>
      <c r="R25" s="104" t="str">
        <f>VLOOKUP($Q25,[9]Map!$D:$F,2,FALSE)</f>
        <v>D5310 - Maintenance</v>
      </c>
      <c r="S25" s="104" t="str">
        <f>VLOOKUP($Q25,[9]Map!$D:$F,3,FALSE)</f>
        <v>D5310 - Maintenance</v>
      </c>
      <c r="T25" s="245" t="str">
        <f>VLOOKUP(D25,[9]Map!$A$12:$B$21,2,FALSE)</f>
        <v>Stock Goods Receipt</v>
      </c>
      <c r="U25" s="5"/>
      <c r="V25" s="1" t="s">
        <v>333</v>
      </c>
      <c r="W25" s="1" t="s">
        <v>410</v>
      </c>
      <c r="X25" s="1" t="s">
        <v>411</v>
      </c>
    </row>
    <row r="26" spans="1:24" hidden="1" x14ac:dyDescent="0.15">
      <c r="A26" s="1" t="s">
        <v>187</v>
      </c>
      <c r="B26" s="1" t="s">
        <v>412</v>
      </c>
      <c r="C26" s="1" t="s">
        <v>413</v>
      </c>
      <c r="D26" s="1" t="s">
        <v>138</v>
      </c>
      <c r="E26" s="1" t="s">
        <v>329</v>
      </c>
      <c r="F26" s="1" t="s">
        <v>139</v>
      </c>
      <c r="G26" s="1" t="s">
        <v>414</v>
      </c>
      <c r="H26" s="1" t="s">
        <v>415</v>
      </c>
      <c r="I26" s="1" t="s">
        <v>106</v>
      </c>
      <c r="J26" s="4">
        <v>45294</v>
      </c>
      <c r="K26" s="4">
        <v>45294</v>
      </c>
      <c r="L26" s="1" t="s">
        <v>63</v>
      </c>
      <c r="M26" s="5">
        <v>9628.91</v>
      </c>
      <c r="N26" s="5" t="s">
        <v>64</v>
      </c>
      <c r="O26" s="5" t="s">
        <v>65</v>
      </c>
      <c r="P26" s="5" t="s">
        <v>66</v>
      </c>
      <c r="Q26" s="5" t="str">
        <f t="shared" si="0"/>
        <v>GL500.51900016</v>
      </c>
      <c r="R26" s="104" t="str">
        <f>VLOOKUP($Q26,[9]Map!$D:$F,2,FALSE)</f>
        <v>D5100 - Utilities Consumables &amp; Materials</v>
      </c>
      <c r="S26" s="104" t="str">
        <f>VLOOKUP($Q26,[9]Map!$D:$F,3,FALSE)</f>
        <v>AC5145 - Technology Purchases</v>
      </c>
      <c r="T26" s="245" t="str">
        <f>VLOOKUP(D26,[9]Map!$A$12:$B$21,2,FALSE)</f>
        <v>Stock Goods Receipt</v>
      </c>
      <c r="U26" s="5"/>
      <c r="V26" s="1" t="s">
        <v>333</v>
      </c>
      <c r="W26" s="1" t="s">
        <v>416</v>
      </c>
      <c r="X26" s="1" t="s">
        <v>417</v>
      </c>
    </row>
    <row r="27" spans="1:24" hidden="1" x14ac:dyDescent="0.15">
      <c r="A27" s="1" t="s">
        <v>187</v>
      </c>
      <c r="B27" s="1" t="s">
        <v>418</v>
      </c>
      <c r="C27" s="1" t="s">
        <v>419</v>
      </c>
      <c r="D27" s="1" t="s">
        <v>138</v>
      </c>
      <c r="E27" s="1" t="s">
        <v>329</v>
      </c>
      <c r="F27" s="1" t="s">
        <v>330</v>
      </c>
      <c r="G27" s="1" t="s">
        <v>420</v>
      </c>
      <c r="H27" s="1" t="s">
        <v>421</v>
      </c>
      <c r="I27" s="1" t="s">
        <v>106</v>
      </c>
      <c r="J27" s="4">
        <v>45348</v>
      </c>
      <c r="K27" s="4">
        <v>45348</v>
      </c>
      <c r="L27" s="1" t="s">
        <v>63</v>
      </c>
      <c r="M27" s="5">
        <v>10625</v>
      </c>
      <c r="N27" s="5" t="s">
        <v>64</v>
      </c>
      <c r="O27" s="5" t="s">
        <v>65</v>
      </c>
      <c r="P27" s="5" t="s">
        <v>66</v>
      </c>
      <c r="Q27" s="5" t="str">
        <f t="shared" si="0"/>
        <v>GL500.53100300</v>
      </c>
      <c r="R27" s="104" t="str">
        <f>VLOOKUP($Q27,[9]Map!$D:$F,2,FALSE)</f>
        <v>D5310 - Maintenance</v>
      </c>
      <c r="S27" s="104" t="str">
        <f>VLOOKUP($Q27,[9]Map!$D:$F,3,FALSE)</f>
        <v>D5310 - Maintenance</v>
      </c>
      <c r="T27" s="245" t="str">
        <f>VLOOKUP(D27,[9]Map!$A$12:$B$21,2,FALSE)</f>
        <v>Stock Goods Receipt</v>
      </c>
      <c r="U27" s="5"/>
      <c r="V27" s="1" t="s">
        <v>422</v>
      </c>
      <c r="W27" s="1" t="s">
        <v>423</v>
      </c>
      <c r="X27" s="1" t="s">
        <v>424</v>
      </c>
    </row>
    <row r="28" spans="1:24" hidden="1" x14ac:dyDescent="0.15">
      <c r="A28" s="1" t="s">
        <v>187</v>
      </c>
      <c r="B28" s="1" t="s">
        <v>342</v>
      </c>
      <c r="C28" s="1" t="s">
        <v>343</v>
      </c>
      <c r="D28" s="1" t="s">
        <v>138</v>
      </c>
      <c r="E28" s="1" t="s">
        <v>329</v>
      </c>
      <c r="F28" s="1" t="s">
        <v>139</v>
      </c>
      <c r="G28" s="1" t="s">
        <v>414</v>
      </c>
      <c r="H28" s="1" t="s">
        <v>425</v>
      </c>
      <c r="I28" s="1" t="s">
        <v>106</v>
      </c>
      <c r="J28" s="4">
        <v>45294</v>
      </c>
      <c r="K28" s="4">
        <v>45294</v>
      </c>
      <c r="L28" s="1" t="s">
        <v>63</v>
      </c>
      <c r="M28" s="5">
        <v>20000</v>
      </c>
      <c r="N28" s="5" t="s">
        <v>64</v>
      </c>
      <c r="O28" s="5" t="s">
        <v>65</v>
      </c>
      <c r="P28" s="5" t="s">
        <v>66</v>
      </c>
      <c r="Q28" s="5" t="str">
        <f t="shared" si="0"/>
        <v>GL500.53800009</v>
      </c>
      <c r="R28" s="104" t="str">
        <f>VLOOKUP($Q28,[9]Map!$D:$F,2,FALSE)</f>
        <v>S5383 - Professional Fees &amp; Consultancy Total</v>
      </c>
      <c r="S28" s="104" t="str">
        <f>VLOOKUP($Q28,[9]Map!$D:$F,3,FALSE)</f>
        <v>D5383 - Professional Fees &amp; Consultancy</v>
      </c>
      <c r="T28" s="245" t="str">
        <f>VLOOKUP(D28,[9]Map!$A$12:$B$21,2,FALSE)</f>
        <v>Stock Goods Receipt</v>
      </c>
      <c r="U28" s="5"/>
      <c r="V28" s="1" t="s">
        <v>333</v>
      </c>
      <c r="W28" s="1" t="s">
        <v>426</v>
      </c>
      <c r="X28" s="1" t="s">
        <v>427</v>
      </c>
    </row>
    <row r="29" spans="1:24" hidden="1" x14ac:dyDescent="0.15">
      <c r="A29" s="1" t="s">
        <v>187</v>
      </c>
      <c r="B29" s="1" t="s">
        <v>342</v>
      </c>
      <c r="C29" s="1" t="s">
        <v>343</v>
      </c>
      <c r="D29" s="1" t="s">
        <v>138</v>
      </c>
      <c r="E29" s="1" t="s">
        <v>329</v>
      </c>
      <c r="F29" s="1" t="s">
        <v>139</v>
      </c>
      <c r="G29" s="1" t="s">
        <v>428</v>
      </c>
      <c r="H29" s="1" t="s">
        <v>429</v>
      </c>
      <c r="I29" s="1" t="s">
        <v>106</v>
      </c>
      <c r="J29" s="4">
        <v>45313</v>
      </c>
      <c r="K29" s="4">
        <v>45313</v>
      </c>
      <c r="L29" s="1" t="s">
        <v>63</v>
      </c>
      <c r="M29" s="5">
        <v>435</v>
      </c>
      <c r="N29" s="5" t="s">
        <v>64</v>
      </c>
      <c r="O29" s="5" t="s">
        <v>65</v>
      </c>
      <c r="P29" s="5" t="s">
        <v>66</v>
      </c>
      <c r="Q29" s="5" t="str">
        <f t="shared" si="0"/>
        <v>GL500.53800009</v>
      </c>
      <c r="R29" s="104" t="str">
        <f>VLOOKUP($Q29,[9]Map!$D:$F,2,FALSE)</f>
        <v>S5383 - Professional Fees &amp; Consultancy Total</v>
      </c>
      <c r="S29" s="104" t="str">
        <f>VLOOKUP($Q29,[9]Map!$D:$F,3,FALSE)</f>
        <v>D5383 - Professional Fees &amp; Consultancy</v>
      </c>
      <c r="T29" s="245" t="str">
        <f>VLOOKUP(D29,[9]Map!$A$12:$B$21,2,FALSE)</f>
        <v>Stock Goods Receipt</v>
      </c>
      <c r="U29" s="5"/>
      <c r="V29" s="1" t="s">
        <v>430</v>
      </c>
      <c r="W29" s="1" t="s">
        <v>431</v>
      </c>
      <c r="X29" s="1" t="s">
        <v>432</v>
      </c>
    </row>
    <row r="30" spans="1:24" hidden="1" x14ac:dyDescent="0.15">
      <c r="A30" s="1" t="s">
        <v>187</v>
      </c>
      <c r="B30" s="1" t="s">
        <v>342</v>
      </c>
      <c r="C30" s="1" t="s">
        <v>343</v>
      </c>
      <c r="D30" s="1" t="s">
        <v>138</v>
      </c>
      <c r="E30" s="1" t="s">
        <v>329</v>
      </c>
      <c r="F30" s="1" t="s">
        <v>330</v>
      </c>
      <c r="G30" s="1" t="s">
        <v>433</v>
      </c>
      <c r="H30" s="1" t="s">
        <v>434</v>
      </c>
      <c r="I30" s="1" t="s">
        <v>106</v>
      </c>
      <c r="J30" s="4">
        <v>45337</v>
      </c>
      <c r="K30" s="4">
        <v>45337</v>
      </c>
      <c r="L30" s="1" t="s">
        <v>63</v>
      </c>
      <c r="M30" s="5">
        <v>97250</v>
      </c>
      <c r="N30" s="5" t="s">
        <v>64</v>
      </c>
      <c r="O30" s="5" t="s">
        <v>65</v>
      </c>
      <c r="P30" s="5" t="s">
        <v>66</v>
      </c>
      <c r="Q30" s="5" t="str">
        <f t="shared" si="0"/>
        <v>GL500.53800009</v>
      </c>
      <c r="R30" s="104" t="str">
        <f>VLOOKUP($Q30,[9]Map!$D:$F,2,FALSE)</f>
        <v>S5383 - Professional Fees &amp; Consultancy Total</v>
      </c>
      <c r="S30" s="104" t="str">
        <f>VLOOKUP($Q30,[9]Map!$D:$F,3,FALSE)</f>
        <v>D5383 - Professional Fees &amp; Consultancy</v>
      </c>
      <c r="T30" s="245" t="str">
        <f>VLOOKUP(D30,[9]Map!$A$12:$B$21,2,FALSE)</f>
        <v>Stock Goods Receipt</v>
      </c>
      <c r="U30" s="5"/>
      <c r="V30" s="1" t="s">
        <v>430</v>
      </c>
      <c r="W30" s="1" t="s">
        <v>435</v>
      </c>
      <c r="X30" s="1" t="s">
        <v>436</v>
      </c>
    </row>
    <row r="31" spans="1:24" hidden="1" x14ac:dyDescent="0.15">
      <c r="A31" s="1" t="s">
        <v>187</v>
      </c>
      <c r="B31" s="1" t="s">
        <v>342</v>
      </c>
      <c r="C31" s="1" t="s">
        <v>343</v>
      </c>
      <c r="D31" s="1" t="s">
        <v>138</v>
      </c>
      <c r="E31" s="1" t="s">
        <v>329</v>
      </c>
      <c r="F31" s="1" t="s">
        <v>330</v>
      </c>
      <c r="G31" s="1" t="s">
        <v>437</v>
      </c>
      <c r="H31" s="1" t="s">
        <v>438</v>
      </c>
      <c r="I31" s="1" t="s">
        <v>106</v>
      </c>
      <c r="J31" s="4">
        <v>45337</v>
      </c>
      <c r="K31" s="4">
        <v>45337</v>
      </c>
      <c r="L31" s="1" t="s">
        <v>63</v>
      </c>
      <c r="M31" s="5">
        <v>48625</v>
      </c>
      <c r="N31" s="5" t="s">
        <v>64</v>
      </c>
      <c r="O31" s="5" t="s">
        <v>65</v>
      </c>
      <c r="P31" s="5" t="s">
        <v>66</v>
      </c>
      <c r="Q31" s="5" t="str">
        <f t="shared" si="0"/>
        <v>GL500.53800009</v>
      </c>
      <c r="R31" s="104" t="str">
        <f>VLOOKUP($Q31,[9]Map!$D:$F,2,FALSE)</f>
        <v>S5383 - Professional Fees &amp; Consultancy Total</v>
      </c>
      <c r="S31" s="104" t="str">
        <f>VLOOKUP($Q31,[9]Map!$D:$F,3,FALSE)</f>
        <v>D5383 - Professional Fees &amp; Consultancy</v>
      </c>
      <c r="T31" s="245" t="str">
        <f>VLOOKUP(D31,[9]Map!$A$12:$B$21,2,FALSE)</f>
        <v>Stock Goods Receipt</v>
      </c>
      <c r="U31" s="5"/>
      <c r="V31" s="1" t="s">
        <v>430</v>
      </c>
      <c r="W31" s="1" t="s">
        <v>439</v>
      </c>
      <c r="X31" s="1" t="s">
        <v>440</v>
      </c>
    </row>
    <row r="32" spans="1:24" hidden="1" x14ac:dyDescent="0.15">
      <c r="A32" s="1" t="s">
        <v>187</v>
      </c>
      <c r="B32" s="1" t="s">
        <v>342</v>
      </c>
      <c r="C32" s="1" t="s">
        <v>343</v>
      </c>
      <c r="D32" s="1" t="s">
        <v>138</v>
      </c>
      <c r="E32" s="1" t="s">
        <v>329</v>
      </c>
      <c r="F32" s="1" t="s">
        <v>330</v>
      </c>
      <c r="G32" s="1" t="s">
        <v>428</v>
      </c>
      <c r="H32" s="1" t="s">
        <v>429</v>
      </c>
      <c r="I32" s="1" t="s">
        <v>106</v>
      </c>
      <c r="J32" s="4">
        <v>45342</v>
      </c>
      <c r="K32" s="4">
        <v>45342</v>
      </c>
      <c r="L32" s="1" t="s">
        <v>63</v>
      </c>
      <c r="M32" s="5">
        <v>450</v>
      </c>
      <c r="N32" s="5" t="s">
        <v>64</v>
      </c>
      <c r="O32" s="5" t="s">
        <v>65</v>
      </c>
      <c r="P32" s="5" t="s">
        <v>66</v>
      </c>
      <c r="Q32" s="5" t="str">
        <f t="shared" si="0"/>
        <v>GL500.53800009</v>
      </c>
      <c r="R32" s="104" t="str">
        <f>VLOOKUP($Q32,[9]Map!$D:$F,2,FALSE)</f>
        <v>S5383 - Professional Fees &amp; Consultancy Total</v>
      </c>
      <c r="S32" s="104" t="str">
        <f>VLOOKUP($Q32,[9]Map!$D:$F,3,FALSE)</f>
        <v>D5383 - Professional Fees &amp; Consultancy</v>
      </c>
      <c r="T32" s="245" t="str">
        <f>VLOOKUP(D32,[9]Map!$A$12:$B$21,2,FALSE)</f>
        <v>Stock Goods Receipt</v>
      </c>
      <c r="U32" s="5"/>
      <c r="V32" s="1" t="s">
        <v>430</v>
      </c>
      <c r="W32" s="1" t="s">
        <v>441</v>
      </c>
      <c r="X32" s="1" t="s">
        <v>442</v>
      </c>
    </row>
    <row r="33" spans="1:24" hidden="1" x14ac:dyDescent="0.15">
      <c r="A33" s="1" t="s">
        <v>187</v>
      </c>
      <c r="B33" s="1" t="s">
        <v>342</v>
      </c>
      <c r="C33" s="1" t="s">
        <v>343</v>
      </c>
      <c r="D33" s="1" t="s">
        <v>138</v>
      </c>
      <c r="E33" s="1" t="s">
        <v>329</v>
      </c>
      <c r="F33" s="1" t="s">
        <v>330</v>
      </c>
      <c r="G33" s="1" t="s">
        <v>443</v>
      </c>
      <c r="H33" s="1" t="s">
        <v>444</v>
      </c>
      <c r="I33" s="1" t="s">
        <v>106</v>
      </c>
      <c r="J33" s="4">
        <v>45346</v>
      </c>
      <c r="K33" s="4">
        <v>45346</v>
      </c>
      <c r="L33" s="1" t="s">
        <v>63</v>
      </c>
      <c r="M33" s="5">
        <v>74000</v>
      </c>
      <c r="N33" s="5" t="s">
        <v>64</v>
      </c>
      <c r="O33" s="5" t="s">
        <v>65</v>
      </c>
      <c r="P33" s="5" t="s">
        <v>66</v>
      </c>
      <c r="Q33" s="5" t="str">
        <f t="shared" si="0"/>
        <v>GL500.53800009</v>
      </c>
      <c r="R33" s="104" t="str">
        <f>VLOOKUP($Q33,[9]Map!$D:$F,2,FALSE)</f>
        <v>S5383 - Professional Fees &amp; Consultancy Total</v>
      </c>
      <c r="S33" s="104" t="str">
        <f>VLOOKUP($Q33,[9]Map!$D:$F,3,FALSE)</f>
        <v>D5383 - Professional Fees &amp; Consultancy</v>
      </c>
      <c r="T33" s="245" t="str">
        <f>VLOOKUP(D33,[9]Map!$A$12:$B$21,2,FALSE)</f>
        <v>Stock Goods Receipt</v>
      </c>
      <c r="U33" s="5"/>
      <c r="V33" s="1" t="s">
        <v>430</v>
      </c>
      <c r="W33" s="1" t="s">
        <v>445</v>
      </c>
      <c r="X33" s="1" t="s">
        <v>446</v>
      </c>
    </row>
    <row r="34" spans="1:24" hidden="1" x14ac:dyDescent="0.15">
      <c r="A34" s="1" t="s">
        <v>166</v>
      </c>
      <c r="B34" s="1" t="s">
        <v>447</v>
      </c>
      <c r="C34" s="1" t="s">
        <v>448</v>
      </c>
      <c r="D34" s="1" t="s">
        <v>132</v>
      </c>
      <c r="E34" s="1" t="s">
        <v>449</v>
      </c>
      <c r="F34" s="1" t="s">
        <v>139</v>
      </c>
      <c r="G34" s="1"/>
      <c r="H34" s="1"/>
      <c r="I34" s="1" t="s">
        <v>106</v>
      </c>
      <c r="J34" s="4">
        <v>45307</v>
      </c>
      <c r="K34" s="4">
        <v>45307</v>
      </c>
      <c r="L34" s="1" t="s">
        <v>63</v>
      </c>
      <c r="M34" s="5">
        <v>1309.6500000000001</v>
      </c>
      <c r="N34" s="5" t="s">
        <v>64</v>
      </c>
      <c r="O34" s="5" t="s">
        <v>65</v>
      </c>
      <c r="P34" s="5" t="s">
        <v>66</v>
      </c>
      <c r="Q34" s="5" t="str">
        <f t="shared" si="0"/>
        <v>GL500.54550001</v>
      </c>
      <c r="R34" s="104" t="str">
        <f>VLOOKUP($Q34,[9]Map!$D:$F,2,FALSE)</f>
        <v>D5100 - Utilities Consumables &amp; Materials</v>
      </c>
      <c r="S34" s="104" t="str">
        <f>VLOOKUP($Q34,[9]Map!$D:$F,3,FALSE)</f>
        <v>AC5140 - Consumables &amp; Office Supplies</v>
      </c>
      <c r="T34" s="245" t="str">
        <f>VLOOKUP(D34,[9]Map!$A$12:$B$21,2,FALSE)</f>
        <v>GL journal entry Aut</v>
      </c>
      <c r="U34" s="5"/>
      <c r="V34" s="1" t="s">
        <v>450</v>
      </c>
      <c r="W34" s="1" t="s">
        <v>451</v>
      </c>
      <c r="X34" s="1" t="s">
        <v>452</v>
      </c>
    </row>
    <row r="35" spans="1:24" hidden="1" x14ac:dyDescent="0.15">
      <c r="A35" s="1" t="s">
        <v>166</v>
      </c>
      <c r="B35" s="1" t="s">
        <v>447</v>
      </c>
      <c r="C35" s="1" t="s">
        <v>448</v>
      </c>
      <c r="D35" s="1" t="s">
        <v>132</v>
      </c>
      <c r="E35" s="1" t="s">
        <v>449</v>
      </c>
      <c r="F35" s="1" t="s">
        <v>139</v>
      </c>
      <c r="G35" s="1"/>
      <c r="H35" s="1"/>
      <c r="I35" s="1" t="s">
        <v>106</v>
      </c>
      <c r="J35" s="4">
        <v>45307</v>
      </c>
      <c r="K35" s="4">
        <v>45307</v>
      </c>
      <c r="L35" s="1" t="s">
        <v>63</v>
      </c>
      <c r="M35" s="5">
        <v>1246.74</v>
      </c>
      <c r="N35" s="5" t="s">
        <v>64</v>
      </c>
      <c r="O35" s="5" t="s">
        <v>65</v>
      </c>
      <c r="P35" s="5" t="s">
        <v>66</v>
      </c>
      <c r="Q35" s="5" t="str">
        <f t="shared" si="0"/>
        <v>GL500.54550001</v>
      </c>
      <c r="R35" s="104" t="str">
        <f>VLOOKUP($Q35,[9]Map!$D:$F,2,FALSE)</f>
        <v>D5100 - Utilities Consumables &amp; Materials</v>
      </c>
      <c r="S35" s="104" t="str">
        <f>VLOOKUP($Q35,[9]Map!$D:$F,3,FALSE)</f>
        <v>AC5140 - Consumables &amp; Office Supplies</v>
      </c>
      <c r="T35" s="245" t="str">
        <f>VLOOKUP(D35,[9]Map!$A$12:$B$21,2,FALSE)</f>
        <v>GL journal entry Aut</v>
      </c>
      <c r="U35" s="5"/>
      <c r="V35" s="1" t="s">
        <v>450</v>
      </c>
      <c r="W35" s="1" t="s">
        <v>451</v>
      </c>
      <c r="X35" s="1" t="s">
        <v>452</v>
      </c>
    </row>
    <row r="36" spans="1:24" hidden="1" x14ac:dyDescent="0.15">
      <c r="A36" s="1" t="s">
        <v>166</v>
      </c>
      <c r="B36" s="1" t="s">
        <v>105</v>
      </c>
      <c r="C36" s="1" t="s">
        <v>77</v>
      </c>
      <c r="D36" s="1" t="s">
        <v>93</v>
      </c>
      <c r="E36" s="1" t="s">
        <v>453</v>
      </c>
      <c r="F36" s="1" t="s">
        <v>139</v>
      </c>
      <c r="G36" s="1"/>
      <c r="H36" s="1"/>
      <c r="I36" s="1" t="s">
        <v>106</v>
      </c>
      <c r="J36" s="4">
        <v>45301</v>
      </c>
      <c r="K36" s="4">
        <v>45301</v>
      </c>
      <c r="L36" s="1" t="s">
        <v>63</v>
      </c>
      <c r="M36" s="5">
        <v>121179.5</v>
      </c>
      <c r="N36" s="5" t="s">
        <v>64</v>
      </c>
      <c r="O36" s="5" t="s">
        <v>65</v>
      </c>
      <c r="P36" s="5" t="s">
        <v>66</v>
      </c>
      <c r="Q36" s="5" t="str">
        <f t="shared" si="0"/>
        <v>GL500.45900087</v>
      </c>
      <c r="R36" s="104" t="str">
        <f>VLOOKUP($Q36,[9]Map!$D:$F,2,FALSE)</f>
        <v>D7000 - Internal Recharge</v>
      </c>
      <c r="S36" s="104" t="str">
        <f>VLOOKUP($Q36,[9]Map!$D:$F,3,FALSE)</f>
        <v>AC7200 - Other Recharge</v>
      </c>
      <c r="T36" s="245" t="str">
        <f>VLOOKUP(D36,[9]Map!$A$12:$B$21,2,FALSE)</f>
        <v>GL journal entry</v>
      </c>
      <c r="U36" s="5"/>
      <c r="V36" s="1" t="s">
        <v>116</v>
      </c>
      <c r="W36" s="1" t="s">
        <v>454</v>
      </c>
      <c r="X36" s="1" t="s">
        <v>154</v>
      </c>
    </row>
    <row r="37" spans="1:24" hidden="1" x14ac:dyDescent="0.15">
      <c r="A37" s="1" t="s">
        <v>166</v>
      </c>
      <c r="B37" s="1" t="s">
        <v>105</v>
      </c>
      <c r="C37" s="1" t="s">
        <v>77</v>
      </c>
      <c r="D37" s="1" t="s">
        <v>93</v>
      </c>
      <c r="E37" s="1" t="s">
        <v>94</v>
      </c>
      <c r="F37" s="1" t="s">
        <v>330</v>
      </c>
      <c r="G37" s="1"/>
      <c r="H37" s="1"/>
      <c r="I37" s="1" t="s">
        <v>106</v>
      </c>
      <c r="J37" s="4">
        <v>45330</v>
      </c>
      <c r="K37" s="4">
        <v>45330</v>
      </c>
      <c r="L37" s="1" t="s">
        <v>63</v>
      </c>
      <c r="M37" s="5">
        <v>-77878.14</v>
      </c>
      <c r="N37" s="5" t="s">
        <v>64</v>
      </c>
      <c r="O37" s="5" t="s">
        <v>65</v>
      </c>
      <c r="P37" s="5" t="s">
        <v>66</v>
      </c>
      <c r="Q37" s="5" t="str">
        <f t="shared" si="0"/>
        <v>GL500.45900087</v>
      </c>
      <c r="R37" s="104" t="str">
        <f>VLOOKUP($Q37,[9]Map!$D:$F,2,FALSE)</f>
        <v>D7000 - Internal Recharge</v>
      </c>
      <c r="S37" s="104" t="str">
        <f>VLOOKUP($Q37,[9]Map!$D:$F,3,FALSE)</f>
        <v>AC7200 - Other Recharge</v>
      </c>
      <c r="T37" s="245" t="str">
        <f>VLOOKUP(D37,[9]Map!$A$12:$B$21,2,FALSE)</f>
        <v>GL journal entry</v>
      </c>
      <c r="U37" s="5"/>
      <c r="V37" s="1" t="s">
        <v>116</v>
      </c>
      <c r="W37" s="1" t="s">
        <v>455</v>
      </c>
      <c r="X37" s="1" t="s">
        <v>456</v>
      </c>
    </row>
    <row r="38" spans="1:24" hidden="1" x14ac:dyDescent="0.15">
      <c r="A38" s="1" t="s">
        <v>166</v>
      </c>
      <c r="B38" s="1" t="s">
        <v>457</v>
      </c>
      <c r="C38" s="1" t="s">
        <v>458</v>
      </c>
      <c r="D38" s="1" t="s">
        <v>93</v>
      </c>
      <c r="E38" s="1" t="s">
        <v>459</v>
      </c>
      <c r="F38" s="1" t="s">
        <v>330</v>
      </c>
      <c r="G38" s="1"/>
      <c r="H38" s="1"/>
      <c r="I38" s="1" t="s">
        <v>106</v>
      </c>
      <c r="J38" s="4">
        <v>45351</v>
      </c>
      <c r="K38" s="4">
        <v>45351</v>
      </c>
      <c r="L38" s="1" t="s">
        <v>63</v>
      </c>
      <c r="M38" s="5">
        <v>331</v>
      </c>
      <c r="N38" s="5" t="s">
        <v>64</v>
      </c>
      <c r="O38" s="5" t="s">
        <v>65</v>
      </c>
      <c r="P38" s="5" t="s">
        <v>66</v>
      </c>
      <c r="Q38" s="5" t="str">
        <f t="shared" si="0"/>
        <v>GL500.53800000</v>
      </c>
      <c r="R38" s="104" t="str">
        <f>VLOOKUP($Q38,[9]Map!$D:$F,2,FALSE)</f>
        <v>S5383 - Professional Fees &amp; Consultancy Total</v>
      </c>
      <c r="S38" s="104" t="str">
        <f>VLOOKUP($Q38,[9]Map!$D:$F,3,FALSE)</f>
        <v>D5383 - Professional Fees &amp; Consultancy</v>
      </c>
      <c r="T38" s="245" t="str">
        <f>VLOOKUP(D38,[9]Map!$A$12:$B$21,2,FALSE)</f>
        <v>GL journal entry</v>
      </c>
      <c r="U38" s="5"/>
      <c r="V38" s="1" t="s">
        <v>116</v>
      </c>
      <c r="W38" s="1" t="s">
        <v>460</v>
      </c>
      <c r="X38" s="1" t="s">
        <v>461</v>
      </c>
    </row>
    <row r="39" spans="1:24" hidden="1" x14ac:dyDescent="0.15">
      <c r="A39" s="1" t="s">
        <v>166</v>
      </c>
      <c r="B39" s="1" t="s">
        <v>462</v>
      </c>
      <c r="C39" s="1" t="s">
        <v>463</v>
      </c>
      <c r="D39" s="1" t="s">
        <v>93</v>
      </c>
      <c r="E39" s="1" t="s">
        <v>459</v>
      </c>
      <c r="F39" s="1" t="s">
        <v>330</v>
      </c>
      <c r="G39" s="1"/>
      <c r="H39" s="1"/>
      <c r="I39" s="1" t="s">
        <v>106</v>
      </c>
      <c r="J39" s="4">
        <v>45351</v>
      </c>
      <c r="K39" s="4">
        <v>45351</v>
      </c>
      <c r="L39" s="1" t="s">
        <v>63</v>
      </c>
      <c r="M39" s="5">
        <v>48.75</v>
      </c>
      <c r="N39" s="5" t="s">
        <v>64</v>
      </c>
      <c r="O39" s="5" t="s">
        <v>65</v>
      </c>
      <c r="P39" s="5" t="s">
        <v>66</v>
      </c>
      <c r="Q39" s="5" t="str">
        <f t="shared" si="0"/>
        <v>GL500.53800058</v>
      </c>
      <c r="R39" s="104" t="str">
        <f>VLOOKUP($Q39,[9]Map!$D:$F,2,FALSE)</f>
        <v>D5420 - Travel Entertainment &amp; Meetings</v>
      </c>
      <c r="S39" s="104" t="str">
        <f>VLOOKUP($Q39,[9]Map!$D:$F,3,FALSE)</f>
        <v>AC5420 - Employee Travel &amp; Related Costs</v>
      </c>
      <c r="T39" s="245" t="str">
        <f>VLOOKUP(D39,[9]Map!$A$12:$B$21,2,FALSE)</f>
        <v>GL journal entry</v>
      </c>
      <c r="U39" s="5"/>
      <c r="V39" s="1" t="s">
        <v>116</v>
      </c>
      <c r="W39" s="1" t="s">
        <v>460</v>
      </c>
      <c r="X39" s="1" t="s">
        <v>461</v>
      </c>
    </row>
    <row r="40" spans="1:24" hidden="1" x14ac:dyDescent="0.15">
      <c r="A40" s="1" t="s">
        <v>166</v>
      </c>
      <c r="B40" s="1" t="s">
        <v>149</v>
      </c>
      <c r="C40" s="1" t="s">
        <v>150</v>
      </c>
      <c r="D40" s="1" t="s">
        <v>93</v>
      </c>
      <c r="E40" s="1" t="s">
        <v>459</v>
      </c>
      <c r="F40" s="1" t="s">
        <v>330</v>
      </c>
      <c r="G40" s="1"/>
      <c r="H40" s="1"/>
      <c r="I40" s="1" t="s">
        <v>106</v>
      </c>
      <c r="J40" s="4">
        <v>45351</v>
      </c>
      <c r="K40" s="4">
        <v>45351</v>
      </c>
      <c r="L40" s="1" t="s">
        <v>63</v>
      </c>
      <c r="M40" s="5">
        <v>1513.86</v>
      </c>
      <c r="N40" s="5" t="s">
        <v>64</v>
      </c>
      <c r="O40" s="5" t="s">
        <v>65</v>
      </c>
      <c r="P40" s="5" t="s">
        <v>66</v>
      </c>
      <c r="Q40" s="5" t="str">
        <f t="shared" si="0"/>
        <v>GL500.54200000</v>
      </c>
      <c r="R40" s="104" t="str">
        <f>VLOOKUP($Q40,[9]Map!$D:$F,2,FALSE)</f>
        <v>D5420 - Travel Entertainment &amp; Meetings</v>
      </c>
      <c r="S40" s="104" t="str">
        <f>VLOOKUP($Q40,[9]Map!$D:$F,3,FALSE)</f>
        <v>AC5420 - Employee Travel &amp; Related Costs</v>
      </c>
      <c r="T40" s="245" t="str">
        <f>VLOOKUP(D40,[9]Map!$A$12:$B$21,2,FALSE)</f>
        <v>GL journal entry</v>
      </c>
      <c r="U40" s="5"/>
      <c r="V40" s="1" t="s">
        <v>116</v>
      </c>
      <c r="W40" s="1" t="s">
        <v>460</v>
      </c>
      <c r="X40" s="1" t="s">
        <v>461</v>
      </c>
    </row>
    <row r="41" spans="1:24" hidden="1" x14ac:dyDescent="0.15">
      <c r="A41" s="1" t="s">
        <v>166</v>
      </c>
      <c r="B41" s="1" t="s">
        <v>464</v>
      </c>
      <c r="C41" s="1" t="s">
        <v>465</v>
      </c>
      <c r="D41" s="1" t="s">
        <v>93</v>
      </c>
      <c r="E41" s="1" t="s">
        <v>459</v>
      </c>
      <c r="F41" s="1" t="s">
        <v>330</v>
      </c>
      <c r="G41" s="1"/>
      <c r="H41" s="1"/>
      <c r="I41" s="1" t="s">
        <v>106</v>
      </c>
      <c r="J41" s="4">
        <v>45351</v>
      </c>
      <c r="K41" s="4">
        <v>45351</v>
      </c>
      <c r="L41" s="1" t="s">
        <v>63</v>
      </c>
      <c r="M41" s="5">
        <v>77.430000000000007</v>
      </c>
      <c r="N41" s="5" t="s">
        <v>64</v>
      </c>
      <c r="O41" s="5" t="s">
        <v>65</v>
      </c>
      <c r="P41" s="5" t="s">
        <v>66</v>
      </c>
      <c r="Q41" s="5" t="str">
        <f t="shared" si="0"/>
        <v>GL500.54200013</v>
      </c>
      <c r="R41" s="104" t="str">
        <f>VLOOKUP($Q41,[9]Map!$D:$F,2,FALSE)</f>
        <v>D5420 - Travel Entertainment &amp; Meetings</v>
      </c>
      <c r="S41" s="104" t="str">
        <f>VLOOKUP($Q41,[9]Map!$D:$F,3,FALSE)</f>
        <v>AC5420 - Employee Travel &amp; Related Costs</v>
      </c>
      <c r="T41" s="245" t="str">
        <f>VLOOKUP(D41,[9]Map!$A$12:$B$21,2,FALSE)</f>
        <v>GL journal entry</v>
      </c>
      <c r="U41" s="5"/>
      <c r="V41" s="1" t="s">
        <v>116</v>
      </c>
      <c r="W41" s="1" t="s">
        <v>460</v>
      </c>
      <c r="X41" s="1" t="s">
        <v>461</v>
      </c>
    </row>
    <row r="42" spans="1:24" hidden="1" x14ac:dyDescent="0.15">
      <c r="A42" s="1" t="s">
        <v>166</v>
      </c>
      <c r="B42" s="1" t="s">
        <v>466</v>
      </c>
      <c r="C42" s="1" t="s">
        <v>467</v>
      </c>
      <c r="D42" s="1" t="s">
        <v>93</v>
      </c>
      <c r="E42" s="1" t="s">
        <v>468</v>
      </c>
      <c r="F42" s="1" t="s">
        <v>139</v>
      </c>
      <c r="G42" s="1"/>
      <c r="H42" s="1"/>
      <c r="I42" s="1" t="s">
        <v>106</v>
      </c>
      <c r="J42" s="4">
        <v>45320</v>
      </c>
      <c r="K42" s="4">
        <v>45320</v>
      </c>
      <c r="L42" s="1" t="s">
        <v>63</v>
      </c>
      <c r="M42" s="5">
        <v>4992.93</v>
      </c>
      <c r="N42" s="5" t="s">
        <v>64</v>
      </c>
      <c r="O42" s="5" t="s">
        <v>65</v>
      </c>
      <c r="P42" s="5" t="s">
        <v>66</v>
      </c>
      <c r="Q42" s="5" t="str">
        <f t="shared" si="0"/>
        <v>GL500.54300000</v>
      </c>
      <c r="R42" s="104" t="str">
        <f>VLOOKUP($Q42,[9]Map!$D:$F,2,FALSE)</f>
        <v>D5430 - Insurance Premiums</v>
      </c>
      <c r="S42" s="104" t="str">
        <f>VLOOKUP($Q42,[9]Map!$D:$F,3,FALSE)</f>
        <v>D5430 - Insurance Premiums</v>
      </c>
      <c r="T42" s="245" t="str">
        <f>VLOOKUP(D42,[9]Map!$A$12:$B$21,2,FALSE)</f>
        <v>GL journal entry</v>
      </c>
      <c r="U42" s="5"/>
      <c r="V42" s="1" t="s">
        <v>469</v>
      </c>
      <c r="W42" s="1" t="s">
        <v>470</v>
      </c>
      <c r="X42" s="1" t="s">
        <v>319</v>
      </c>
    </row>
    <row r="43" spans="1:24" hidden="1" x14ac:dyDescent="0.15">
      <c r="A43" s="1" t="s">
        <v>166</v>
      </c>
      <c r="B43" s="1" t="s">
        <v>466</v>
      </c>
      <c r="C43" s="1" t="s">
        <v>467</v>
      </c>
      <c r="D43" s="1" t="s">
        <v>93</v>
      </c>
      <c r="E43" s="1" t="s">
        <v>468</v>
      </c>
      <c r="F43" s="1" t="s">
        <v>330</v>
      </c>
      <c r="G43" s="1"/>
      <c r="H43" s="1"/>
      <c r="I43" s="1" t="s">
        <v>106</v>
      </c>
      <c r="J43" s="4">
        <v>45344</v>
      </c>
      <c r="K43" s="4">
        <v>45344</v>
      </c>
      <c r="L43" s="1" t="s">
        <v>63</v>
      </c>
      <c r="M43" s="5">
        <v>4992.93</v>
      </c>
      <c r="N43" s="5" t="s">
        <v>64</v>
      </c>
      <c r="O43" s="5" t="s">
        <v>65</v>
      </c>
      <c r="P43" s="5" t="s">
        <v>66</v>
      </c>
      <c r="Q43" s="5" t="str">
        <f t="shared" si="0"/>
        <v>GL500.54300000</v>
      </c>
      <c r="R43" s="104" t="str">
        <f>VLOOKUP($Q43,[9]Map!$D:$F,2,FALSE)</f>
        <v>D5430 - Insurance Premiums</v>
      </c>
      <c r="S43" s="104" t="str">
        <f>VLOOKUP($Q43,[9]Map!$D:$F,3,FALSE)</f>
        <v>D5430 - Insurance Premiums</v>
      </c>
      <c r="T43" s="245" t="str">
        <f>VLOOKUP(D43,[9]Map!$A$12:$B$21,2,FALSE)</f>
        <v>GL journal entry</v>
      </c>
      <c r="U43" s="5"/>
      <c r="V43" s="1" t="s">
        <v>469</v>
      </c>
      <c r="W43" s="1" t="s">
        <v>471</v>
      </c>
      <c r="X43" s="1" t="s">
        <v>472</v>
      </c>
    </row>
    <row r="44" spans="1:24" hidden="1" x14ac:dyDescent="0.15">
      <c r="A44" s="1" t="s">
        <v>166</v>
      </c>
      <c r="B44" s="1" t="s">
        <v>473</v>
      </c>
      <c r="C44" s="1" t="s">
        <v>474</v>
      </c>
      <c r="D44" s="1" t="s">
        <v>93</v>
      </c>
      <c r="E44" s="1" t="s">
        <v>475</v>
      </c>
      <c r="F44" s="1" t="s">
        <v>139</v>
      </c>
      <c r="G44" s="1"/>
      <c r="H44" s="1"/>
      <c r="I44" s="1" t="s">
        <v>106</v>
      </c>
      <c r="J44" s="4">
        <v>45322</v>
      </c>
      <c r="K44" s="4">
        <v>45322</v>
      </c>
      <c r="L44" s="1" t="s">
        <v>63</v>
      </c>
      <c r="M44" s="5">
        <v>-6884.39</v>
      </c>
      <c r="N44" s="5" t="s">
        <v>64</v>
      </c>
      <c r="O44" s="5" t="s">
        <v>65</v>
      </c>
      <c r="P44" s="5" t="s">
        <v>66</v>
      </c>
      <c r="Q44" s="5" t="str">
        <f t="shared" si="0"/>
        <v>GL500.54400010</v>
      </c>
      <c r="R44" s="104" t="str">
        <f>VLOOKUP($Q44,[9]Map!$D:$F,2,FALSE)</f>
        <v>D5440 - Rentals &amp; Lease</v>
      </c>
      <c r="S44" s="104" t="str">
        <f>VLOOKUP($Q44,[9]Map!$D:$F,3,FALSE)</f>
        <v>D5440 - Rentals &amp; Lease</v>
      </c>
      <c r="T44" s="245" t="str">
        <f>VLOOKUP(D44,[9]Map!$A$12:$B$21,2,FALSE)</f>
        <v>GL journal entry</v>
      </c>
      <c r="U44" s="5"/>
      <c r="V44" s="1" t="s">
        <v>116</v>
      </c>
      <c r="W44" s="1" t="s">
        <v>476</v>
      </c>
      <c r="X44" s="1" t="s">
        <v>477</v>
      </c>
    </row>
    <row r="45" spans="1:24" hidden="1" x14ac:dyDescent="0.15">
      <c r="A45" s="1" t="s">
        <v>166</v>
      </c>
      <c r="B45" s="1" t="s">
        <v>473</v>
      </c>
      <c r="C45" s="1" t="s">
        <v>474</v>
      </c>
      <c r="D45" s="1" t="s">
        <v>93</v>
      </c>
      <c r="E45" s="1" t="s">
        <v>475</v>
      </c>
      <c r="F45" s="1" t="s">
        <v>139</v>
      </c>
      <c r="G45" s="1"/>
      <c r="H45" s="1"/>
      <c r="I45" s="1" t="s">
        <v>106</v>
      </c>
      <c r="J45" s="4">
        <v>45322</v>
      </c>
      <c r="K45" s="4">
        <v>45322</v>
      </c>
      <c r="L45" s="1" t="s">
        <v>63</v>
      </c>
      <c r="M45" s="5">
        <v>-7554.73</v>
      </c>
      <c r="N45" s="5" t="s">
        <v>64</v>
      </c>
      <c r="O45" s="5" t="s">
        <v>65</v>
      </c>
      <c r="P45" s="5" t="s">
        <v>66</v>
      </c>
      <c r="Q45" s="5" t="str">
        <f t="shared" si="0"/>
        <v>GL500.54400010</v>
      </c>
      <c r="R45" s="104" t="str">
        <f>VLOOKUP($Q45,[9]Map!$D:$F,2,FALSE)</f>
        <v>D5440 - Rentals &amp; Lease</v>
      </c>
      <c r="S45" s="104" t="str">
        <f>VLOOKUP($Q45,[9]Map!$D:$F,3,FALSE)</f>
        <v>D5440 - Rentals &amp; Lease</v>
      </c>
      <c r="T45" s="245" t="str">
        <f>VLOOKUP(D45,[9]Map!$A$12:$B$21,2,FALSE)</f>
        <v>GL journal entry</v>
      </c>
      <c r="U45" s="5"/>
      <c r="V45" s="1" t="s">
        <v>116</v>
      </c>
      <c r="W45" s="1" t="s">
        <v>476</v>
      </c>
      <c r="X45" s="1" t="s">
        <v>477</v>
      </c>
    </row>
    <row r="46" spans="1:24" hidden="1" x14ac:dyDescent="0.15">
      <c r="A46" s="1" t="s">
        <v>166</v>
      </c>
      <c r="B46" s="1" t="s">
        <v>473</v>
      </c>
      <c r="C46" s="1" t="s">
        <v>474</v>
      </c>
      <c r="D46" s="1" t="s">
        <v>93</v>
      </c>
      <c r="E46" s="1" t="s">
        <v>475</v>
      </c>
      <c r="F46" s="1" t="s">
        <v>330</v>
      </c>
      <c r="G46" s="1"/>
      <c r="H46" s="1"/>
      <c r="I46" s="1" t="s">
        <v>106</v>
      </c>
      <c r="J46" s="4">
        <v>45351</v>
      </c>
      <c r="K46" s="4">
        <v>45351</v>
      </c>
      <c r="L46" s="1" t="s">
        <v>63</v>
      </c>
      <c r="M46" s="5">
        <v>-6962.78</v>
      </c>
      <c r="N46" s="5" t="s">
        <v>64</v>
      </c>
      <c r="O46" s="5" t="s">
        <v>65</v>
      </c>
      <c r="P46" s="5" t="s">
        <v>66</v>
      </c>
      <c r="Q46" s="5" t="str">
        <f t="shared" si="0"/>
        <v>GL500.54400010</v>
      </c>
      <c r="R46" s="104" t="str">
        <f>VLOOKUP($Q46,[9]Map!$D:$F,2,FALSE)</f>
        <v>D5440 - Rentals &amp; Lease</v>
      </c>
      <c r="S46" s="104" t="str">
        <f>VLOOKUP($Q46,[9]Map!$D:$F,3,FALSE)</f>
        <v>D5440 - Rentals &amp; Lease</v>
      </c>
      <c r="T46" s="245" t="str">
        <f>VLOOKUP(D46,[9]Map!$A$12:$B$21,2,FALSE)</f>
        <v>GL journal entry</v>
      </c>
      <c r="U46" s="5"/>
      <c r="V46" s="1" t="s">
        <v>116</v>
      </c>
      <c r="W46" s="1" t="s">
        <v>478</v>
      </c>
      <c r="X46" s="1" t="s">
        <v>479</v>
      </c>
    </row>
    <row r="47" spans="1:24" hidden="1" x14ac:dyDescent="0.15">
      <c r="A47" s="1" t="s">
        <v>166</v>
      </c>
      <c r="B47" s="1" t="s">
        <v>480</v>
      </c>
      <c r="C47" s="1" t="s">
        <v>481</v>
      </c>
      <c r="D47" s="1" t="s">
        <v>93</v>
      </c>
      <c r="E47" s="1" t="s">
        <v>459</v>
      </c>
      <c r="F47" s="1" t="s">
        <v>330</v>
      </c>
      <c r="G47" s="1"/>
      <c r="H47" s="1"/>
      <c r="I47" s="1" t="s">
        <v>106</v>
      </c>
      <c r="J47" s="4">
        <v>45351</v>
      </c>
      <c r="K47" s="4">
        <v>45351</v>
      </c>
      <c r="L47" s="1" t="s">
        <v>63</v>
      </c>
      <c r="M47" s="5">
        <v>473.2</v>
      </c>
      <c r="N47" s="5" t="s">
        <v>64</v>
      </c>
      <c r="O47" s="5" t="s">
        <v>65</v>
      </c>
      <c r="P47" s="5" t="s">
        <v>66</v>
      </c>
      <c r="Q47" s="5" t="str">
        <f t="shared" si="0"/>
        <v>GL500.56300001</v>
      </c>
      <c r="R47" s="104" t="str">
        <f>VLOOKUP($Q47,[9]Map!$D:$F,2,FALSE)</f>
        <v>D5420 - Travel Entertainment &amp; Meetings</v>
      </c>
      <c r="S47" s="104" t="str">
        <f>VLOOKUP($Q47,[9]Map!$D:$F,3,FALSE)</f>
        <v>AC5630 - Entertaining</v>
      </c>
      <c r="T47" s="245" t="str">
        <f>VLOOKUP(D47,[9]Map!$A$12:$B$21,2,FALSE)</f>
        <v>GL journal entry</v>
      </c>
      <c r="U47" s="5"/>
      <c r="V47" s="1" t="s">
        <v>116</v>
      </c>
      <c r="W47" s="1" t="s">
        <v>460</v>
      </c>
      <c r="X47" s="1" t="s">
        <v>461</v>
      </c>
    </row>
    <row r="48" spans="1:24" hidden="1" x14ac:dyDescent="0.15">
      <c r="A48" s="1" t="s">
        <v>166</v>
      </c>
      <c r="B48" s="1" t="s">
        <v>480</v>
      </c>
      <c r="C48" s="1" t="s">
        <v>481</v>
      </c>
      <c r="D48" s="1" t="s">
        <v>93</v>
      </c>
      <c r="E48" s="1" t="s">
        <v>459</v>
      </c>
      <c r="F48" s="1" t="s">
        <v>330</v>
      </c>
      <c r="G48" s="1"/>
      <c r="H48" s="1"/>
      <c r="I48" s="1" t="s">
        <v>106</v>
      </c>
      <c r="J48" s="4">
        <v>45351</v>
      </c>
      <c r="K48" s="4">
        <v>45351</v>
      </c>
      <c r="L48" s="1" t="s">
        <v>63</v>
      </c>
      <c r="M48" s="5">
        <v>675.91</v>
      </c>
      <c r="N48" s="5" t="s">
        <v>64</v>
      </c>
      <c r="O48" s="5" t="s">
        <v>65</v>
      </c>
      <c r="P48" s="5" t="s">
        <v>66</v>
      </c>
      <c r="Q48" s="5" t="str">
        <f t="shared" si="0"/>
        <v>GL500.56300001</v>
      </c>
      <c r="R48" s="104" t="str">
        <f>VLOOKUP($Q48,[9]Map!$D:$F,2,FALSE)</f>
        <v>D5420 - Travel Entertainment &amp; Meetings</v>
      </c>
      <c r="S48" s="104" t="str">
        <f>VLOOKUP($Q48,[9]Map!$D:$F,3,FALSE)</f>
        <v>AC5630 - Entertaining</v>
      </c>
      <c r="T48" s="245" t="str">
        <f>VLOOKUP(D48,[9]Map!$A$12:$B$21,2,FALSE)</f>
        <v>GL journal entry</v>
      </c>
      <c r="U48" s="5"/>
      <c r="V48" s="1" t="s">
        <v>116</v>
      </c>
      <c r="W48" s="1" t="s">
        <v>460</v>
      </c>
      <c r="X48" s="1" t="s">
        <v>461</v>
      </c>
    </row>
    <row r="49" spans="1:24" hidden="1" x14ac:dyDescent="0.15">
      <c r="A49" s="1" t="s">
        <v>166</v>
      </c>
      <c r="B49" s="1" t="s">
        <v>480</v>
      </c>
      <c r="C49" s="1" t="s">
        <v>481</v>
      </c>
      <c r="D49" s="1" t="s">
        <v>93</v>
      </c>
      <c r="E49" s="1" t="s">
        <v>459</v>
      </c>
      <c r="F49" s="1" t="s">
        <v>330</v>
      </c>
      <c r="G49" s="1"/>
      <c r="H49" s="1"/>
      <c r="I49" s="1" t="s">
        <v>106</v>
      </c>
      <c r="J49" s="4">
        <v>45351</v>
      </c>
      <c r="K49" s="4">
        <v>45351</v>
      </c>
      <c r="L49" s="1" t="s">
        <v>63</v>
      </c>
      <c r="M49" s="5">
        <v>58.44</v>
      </c>
      <c r="N49" s="5" t="s">
        <v>64</v>
      </c>
      <c r="O49" s="5" t="s">
        <v>65</v>
      </c>
      <c r="P49" s="5" t="s">
        <v>66</v>
      </c>
      <c r="Q49" s="5" t="str">
        <f t="shared" si="0"/>
        <v>GL500.56300001</v>
      </c>
      <c r="R49" s="104" t="str">
        <f>VLOOKUP($Q49,[9]Map!$D:$F,2,FALSE)</f>
        <v>D5420 - Travel Entertainment &amp; Meetings</v>
      </c>
      <c r="S49" s="104" t="str">
        <f>VLOOKUP($Q49,[9]Map!$D:$F,3,FALSE)</f>
        <v>AC5630 - Entertaining</v>
      </c>
      <c r="T49" s="245" t="str">
        <f>VLOOKUP(D49,[9]Map!$A$12:$B$21,2,FALSE)</f>
        <v>GL journal entry</v>
      </c>
      <c r="U49" s="5"/>
      <c r="V49" s="1" t="s">
        <v>116</v>
      </c>
      <c r="W49" s="1" t="s">
        <v>460</v>
      </c>
      <c r="X49" s="1" t="s">
        <v>461</v>
      </c>
    </row>
    <row r="50" spans="1:24" hidden="1" x14ac:dyDescent="0.15">
      <c r="A50" s="1" t="s">
        <v>166</v>
      </c>
      <c r="B50" s="1" t="s">
        <v>107</v>
      </c>
      <c r="C50" s="1" t="s">
        <v>70</v>
      </c>
      <c r="D50" s="1" t="s">
        <v>93</v>
      </c>
      <c r="E50" s="1" t="s">
        <v>80</v>
      </c>
      <c r="F50" s="1" t="s">
        <v>139</v>
      </c>
      <c r="G50" s="1"/>
      <c r="H50" s="1"/>
      <c r="I50" s="1" t="s">
        <v>106</v>
      </c>
      <c r="J50" s="4">
        <v>45307</v>
      </c>
      <c r="K50" s="4">
        <v>45296</v>
      </c>
      <c r="L50" s="1" t="s">
        <v>63</v>
      </c>
      <c r="M50" s="5">
        <v>8666.93</v>
      </c>
      <c r="N50" s="5" t="s">
        <v>64</v>
      </c>
      <c r="O50" s="5" t="s">
        <v>65</v>
      </c>
      <c r="P50" s="5" t="s">
        <v>66</v>
      </c>
      <c r="Q50" s="5" t="str">
        <f t="shared" si="0"/>
        <v>GL500.57100003</v>
      </c>
      <c r="R50" s="104" t="str">
        <f>VLOOKUP($Q50,[9]Map!$D:$F,2,FALSE)</f>
        <v>D5701 - Wages &amp; Other</v>
      </c>
      <c r="S50" s="104" t="str">
        <f>VLOOKUP($Q50,[9]Map!$D:$F,3,FALSE)</f>
        <v>AC5710 - Wages Salaries &amp; Benefits</v>
      </c>
      <c r="T50" s="245" t="str">
        <f>VLOOKUP(D50,[9]Map!$A$12:$B$21,2,FALSE)</f>
        <v>GL journal entry</v>
      </c>
      <c r="U50" s="5"/>
      <c r="V50" s="1" t="s">
        <v>117</v>
      </c>
      <c r="W50" s="1" t="s">
        <v>482</v>
      </c>
      <c r="X50" s="1" t="s">
        <v>483</v>
      </c>
    </row>
    <row r="51" spans="1:24" hidden="1" x14ac:dyDescent="0.15">
      <c r="A51" s="1" t="s">
        <v>166</v>
      </c>
      <c r="B51" s="1" t="s">
        <v>107</v>
      </c>
      <c r="C51" s="1" t="s">
        <v>70</v>
      </c>
      <c r="D51" s="1" t="s">
        <v>93</v>
      </c>
      <c r="E51" s="1" t="s">
        <v>80</v>
      </c>
      <c r="F51" s="1" t="s">
        <v>139</v>
      </c>
      <c r="G51" s="1"/>
      <c r="H51" s="1"/>
      <c r="I51" s="1" t="s">
        <v>106</v>
      </c>
      <c r="J51" s="4">
        <v>45315</v>
      </c>
      <c r="K51" s="4">
        <v>45310</v>
      </c>
      <c r="L51" s="1" t="s">
        <v>63</v>
      </c>
      <c r="M51" s="5">
        <v>8666.93</v>
      </c>
      <c r="N51" s="5" t="s">
        <v>64</v>
      </c>
      <c r="O51" s="5" t="s">
        <v>65</v>
      </c>
      <c r="P51" s="5" t="s">
        <v>66</v>
      </c>
      <c r="Q51" s="5" t="str">
        <f t="shared" si="0"/>
        <v>GL500.57100003</v>
      </c>
      <c r="R51" s="104" t="str">
        <f>VLOOKUP($Q51,[9]Map!$D:$F,2,FALSE)</f>
        <v>D5701 - Wages &amp; Other</v>
      </c>
      <c r="S51" s="104" t="str">
        <f>VLOOKUP($Q51,[9]Map!$D:$F,3,FALSE)</f>
        <v>AC5710 - Wages Salaries &amp; Benefits</v>
      </c>
      <c r="T51" s="245" t="str">
        <f>VLOOKUP(D51,[9]Map!$A$12:$B$21,2,FALSE)</f>
        <v>GL journal entry</v>
      </c>
      <c r="U51" s="5"/>
      <c r="V51" s="1" t="s">
        <v>117</v>
      </c>
      <c r="W51" s="1" t="s">
        <v>484</v>
      </c>
      <c r="X51" s="1" t="s">
        <v>485</v>
      </c>
    </row>
    <row r="52" spans="1:24" hidden="1" x14ac:dyDescent="0.15">
      <c r="A52" s="1" t="s">
        <v>166</v>
      </c>
      <c r="B52" s="1" t="s">
        <v>107</v>
      </c>
      <c r="C52" s="1" t="s">
        <v>70</v>
      </c>
      <c r="D52" s="1" t="s">
        <v>93</v>
      </c>
      <c r="E52" s="1" t="s">
        <v>80</v>
      </c>
      <c r="F52" s="1" t="s">
        <v>330</v>
      </c>
      <c r="G52" s="1"/>
      <c r="H52" s="1"/>
      <c r="I52" s="1" t="s">
        <v>106</v>
      </c>
      <c r="J52" s="4">
        <v>45336</v>
      </c>
      <c r="K52" s="4">
        <v>45324</v>
      </c>
      <c r="L52" s="1" t="s">
        <v>63</v>
      </c>
      <c r="M52" s="5">
        <v>8666.93</v>
      </c>
      <c r="N52" s="5" t="s">
        <v>64</v>
      </c>
      <c r="O52" s="5" t="s">
        <v>65</v>
      </c>
      <c r="P52" s="5" t="s">
        <v>66</v>
      </c>
      <c r="Q52" s="5" t="str">
        <f t="shared" si="0"/>
        <v>GL500.57100003</v>
      </c>
      <c r="R52" s="104" t="str">
        <f>VLOOKUP($Q52,[9]Map!$D:$F,2,FALSE)</f>
        <v>D5701 - Wages &amp; Other</v>
      </c>
      <c r="S52" s="104" t="str">
        <f>VLOOKUP($Q52,[9]Map!$D:$F,3,FALSE)</f>
        <v>AC5710 - Wages Salaries &amp; Benefits</v>
      </c>
      <c r="T52" s="245" t="str">
        <f>VLOOKUP(D52,[9]Map!$A$12:$B$21,2,FALSE)</f>
        <v>GL journal entry</v>
      </c>
      <c r="U52" s="5"/>
      <c r="V52" s="1" t="s">
        <v>117</v>
      </c>
      <c r="W52" s="1" t="s">
        <v>486</v>
      </c>
      <c r="X52" s="1" t="s">
        <v>487</v>
      </c>
    </row>
    <row r="53" spans="1:24" hidden="1" x14ac:dyDescent="0.15">
      <c r="A53" s="1" t="s">
        <v>166</v>
      </c>
      <c r="B53" s="1" t="s">
        <v>107</v>
      </c>
      <c r="C53" s="1" t="s">
        <v>70</v>
      </c>
      <c r="D53" s="1" t="s">
        <v>93</v>
      </c>
      <c r="E53" s="1" t="s">
        <v>80</v>
      </c>
      <c r="F53" s="1" t="s">
        <v>330</v>
      </c>
      <c r="G53" s="1"/>
      <c r="H53" s="1"/>
      <c r="I53" s="1" t="s">
        <v>106</v>
      </c>
      <c r="J53" s="4">
        <v>45352</v>
      </c>
      <c r="K53" s="4">
        <v>45338</v>
      </c>
      <c r="L53" s="1" t="s">
        <v>63</v>
      </c>
      <c r="M53" s="5">
        <v>8666.93</v>
      </c>
      <c r="N53" s="5" t="s">
        <v>64</v>
      </c>
      <c r="O53" s="5" t="s">
        <v>65</v>
      </c>
      <c r="P53" s="5" t="s">
        <v>66</v>
      </c>
      <c r="Q53" s="5" t="str">
        <f t="shared" si="0"/>
        <v>GL500.57100003</v>
      </c>
      <c r="R53" s="104" t="str">
        <f>VLOOKUP($Q53,[9]Map!$D:$F,2,FALSE)</f>
        <v>D5701 - Wages &amp; Other</v>
      </c>
      <c r="S53" s="104" t="str">
        <f>VLOOKUP($Q53,[9]Map!$D:$F,3,FALSE)</f>
        <v>AC5710 - Wages Salaries &amp; Benefits</v>
      </c>
      <c r="T53" s="245" t="str">
        <f>VLOOKUP(D53,[9]Map!$A$12:$B$21,2,FALSE)</f>
        <v>GL journal entry</v>
      </c>
      <c r="U53" s="5"/>
      <c r="V53" s="1" t="s">
        <v>117</v>
      </c>
      <c r="W53" s="1" t="s">
        <v>488</v>
      </c>
      <c r="X53" s="1" t="s">
        <v>489</v>
      </c>
    </row>
    <row r="54" spans="1:24" hidden="1" x14ac:dyDescent="0.15">
      <c r="A54" s="1" t="s">
        <v>166</v>
      </c>
      <c r="B54" s="1" t="s">
        <v>108</v>
      </c>
      <c r="C54" s="1" t="s">
        <v>81</v>
      </c>
      <c r="D54" s="1" t="s">
        <v>93</v>
      </c>
      <c r="E54" s="1" t="s">
        <v>80</v>
      </c>
      <c r="F54" s="1" t="s">
        <v>139</v>
      </c>
      <c r="G54" s="1"/>
      <c r="H54" s="1"/>
      <c r="I54" s="1" t="s">
        <v>106</v>
      </c>
      <c r="J54" s="4">
        <v>45307</v>
      </c>
      <c r="K54" s="4">
        <v>45296</v>
      </c>
      <c r="L54" s="1" t="s">
        <v>63</v>
      </c>
      <c r="M54" s="5">
        <v>639.38</v>
      </c>
      <c r="N54" s="5" t="s">
        <v>64</v>
      </c>
      <c r="O54" s="5" t="s">
        <v>65</v>
      </c>
      <c r="P54" s="5" t="s">
        <v>66</v>
      </c>
      <c r="Q54" s="5" t="str">
        <f t="shared" si="0"/>
        <v>GL500.57300202</v>
      </c>
      <c r="R54" s="104" t="str">
        <f>VLOOKUP($Q54,[9]Map!$D:$F,2,FALSE)</f>
        <v>D5701 - Wages &amp; Other</v>
      </c>
      <c r="S54" s="104" t="str">
        <f>VLOOKUP($Q54,[9]Map!$D:$F,3,FALSE)</f>
        <v>AC5710 - Wages Salaries &amp; Benefits</v>
      </c>
      <c r="T54" s="245" t="str">
        <f>VLOOKUP(D54,[9]Map!$A$12:$B$21,2,FALSE)</f>
        <v>GL journal entry</v>
      </c>
      <c r="U54" s="5"/>
      <c r="V54" s="1" t="s">
        <v>117</v>
      </c>
      <c r="W54" s="1" t="s">
        <v>482</v>
      </c>
      <c r="X54" s="1" t="s">
        <v>483</v>
      </c>
    </row>
    <row r="55" spans="1:24" hidden="1" x14ac:dyDescent="0.15">
      <c r="A55" s="1" t="s">
        <v>166</v>
      </c>
      <c r="B55" s="1" t="s">
        <v>108</v>
      </c>
      <c r="C55" s="1" t="s">
        <v>81</v>
      </c>
      <c r="D55" s="1" t="s">
        <v>93</v>
      </c>
      <c r="E55" s="1" t="s">
        <v>80</v>
      </c>
      <c r="F55" s="1" t="s">
        <v>139</v>
      </c>
      <c r="G55" s="1"/>
      <c r="H55" s="1"/>
      <c r="I55" s="1" t="s">
        <v>106</v>
      </c>
      <c r="J55" s="4">
        <v>45315</v>
      </c>
      <c r="K55" s="4">
        <v>45310</v>
      </c>
      <c r="L55" s="1" t="s">
        <v>63</v>
      </c>
      <c r="M55" s="5">
        <v>639.37</v>
      </c>
      <c r="N55" s="5" t="s">
        <v>64</v>
      </c>
      <c r="O55" s="5" t="s">
        <v>65</v>
      </c>
      <c r="P55" s="5" t="s">
        <v>66</v>
      </c>
      <c r="Q55" s="5" t="str">
        <f t="shared" si="0"/>
        <v>GL500.57300202</v>
      </c>
      <c r="R55" s="104" t="str">
        <f>VLOOKUP($Q55,[9]Map!$D:$F,2,FALSE)</f>
        <v>D5701 - Wages &amp; Other</v>
      </c>
      <c r="S55" s="104" t="str">
        <f>VLOOKUP($Q55,[9]Map!$D:$F,3,FALSE)</f>
        <v>AC5710 - Wages Salaries &amp; Benefits</v>
      </c>
      <c r="T55" s="245" t="str">
        <f>VLOOKUP(D55,[9]Map!$A$12:$B$21,2,FALSE)</f>
        <v>GL journal entry</v>
      </c>
      <c r="U55" s="5"/>
      <c r="V55" s="1" t="s">
        <v>117</v>
      </c>
      <c r="W55" s="1" t="s">
        <v>484</v>
      </c>
      <c r="X55" s="1" t="s">
        <v>485</v>
      </c>
    </row>
    <row r="56" spans="1:24" hidden="1" x14ac:dyDescent="0.15">
      <c r="A56" s="1" t="s">
        <v>166</v>
      </c>
      <c r="B56" s="1" t="s">
        <v>108</v>
      </c>
      <c r="C56" s="1" t="s">
        <v>81</v>
      </c>
      <c r="D56" s="1" t="s">
        <v>93</v>
      </c>
      <c r="E56" s="1" t="s">
        <v>490</v>
      </c>
      <c r="F56" s="1" t="s">
        <v>139</v>
      </c>
      <c r="G56" s="1"/>
      <c r="H56" s="1"/>
      <c r="I56" s="1" t="s">
        <v>106</v>
      </c>
      <c r="J56" s="4">
        <v>45322</v>
      </c>
      <c r="K56" s="4">
        <v>45322</v>
      </c>
      <c r="L56" s="1" t="s">
        <v>63</v>
      </c>
      <c r="M56" s="5">
        <v>23.64</v>
      </c>
      <c r="N56" s="5" t="s">
        <v>64</v>
      </c>
      <c r="O56" s="5" t="s">
        <v>65</v>
      </c>
      <c r="P56" s="5" t="s">
        <v>66</v>
      </c>
      <c r="Q56" s="5" t="str">
        <f t="shared" si="0"/>
        <v>GL500.57300202</v>
      </c>
      <c r="R56" s="104" t="str">
        <f>VLOOKUP($Q56,[9]Map!$D:$F,2,FALSE)</f>
        <v>D5701 - Wages &amp; Other</v>
      </c>
      <c r="S56" s="104" t="str">
        <f>VLOOKUP($Q56,[9]Map!$D:$F,3,FALSE)</f>
        <v>AC5710 - Wages Salaries &amp; Benefits</v>
      </c>
      <c r="T56" s="245" t="str">
        <f>VLOOKUP(D56,[9]Map!$A$12:$B$21,2,FALSE)</f>
        <v>GL journal entry</v>
      </c>
      <c r="U56" s="5"/>
      <c r="V56" s="1" t="s">
        <v>116</v>
      </c>
      <c r="W56" s="1" t="s">
        <v>491</v>
      </c>
      <c r="X56" s="1" t="s">
        <v>320</v>
      </c>
    </row>
    <row r="57" spans="1:24" hidden="1" x14ac:dyDescent="0.15">
      <c r="A57" s="1" t="s">
        <v>166</v>
      </c>
      <c r="B57" s="1" t="s">
        <v>108</v>
      </c>
      <c r="C57" s="1" t="s">
        <v>81</v>
      </c>
      <c r="D57" s="1" t="s">
        <v>93</v>
      </c>
      <c r="E57" s="1" t="s">
        <v>490</v>
      </c>
      <c r="F57" s="1" t="s">
        <v>139</v>
      </c>
      <c r="G57" s="1"/>
      <c r="H57" s="1"/>
      <c r="I57" s="1" t="s">
        <v>106</v>
      </c>
      <c r="J57" s="4">
        <v>45322</v>
      </c>
      <c r="K57" s="4">
        <v>45322</v>
      </c>
      <c r="L57" s="1" t="s">
        <v>63</v>
      </c>
      <c r="M57" s="5">
        <v>23.65</v>
      </c>
      <c r="N57" s="5" t="s">
        <v>64</v>
      </c>
      <c r="O57" s="5" t="s">
        <v>65</v>
      </c>
      <c r="P57" s="5" t="s">
        <v>66</v>
      </c>
      <c r="Q57" s="5" t="str">
        <f t="shared" si="0"/>
        <v>GL500.57300202</v>
      </c>
      <c r="R57" s="104" t="str">
        <f>VLOOKUP($Q57,[9]Map!$D:$F,2,FALSE)</f>
        <v>D5701 - Wages &amp; Other</v>
      </c>
      <c r="S57" s="104" t="str">
        <f>VLOOKUP($Q57,[9]Map!$D:$F,3,FALSE)</f>
        <v>AC5710 - Wages Salaries &amp; Benefits</v>
      </c>
      <c r="T57" s="245" t="str">
        <f>VLOOKUP(D57,[9]Map!$A$12:$B$21,2,FALSE)</f>
        <v>GL journal entry</v>
      </c>
      <c r="U57" s="5"/>
      <c r="V57" s="1" t="s">
        <v>116</v>
      </c>
      <c r="W57" s="1" t="s">
        <v>491</v>
      </c>
      <c r="X57" s="1" t="s">
        <v>320</v>
      </c>
    </row>
    <row r="58" spans="1:24" hidden="1" x14ac:dyDescent="0.15">
      <c r="A58" s="1" t="s">
        <v>166</v>
      </c>
      <c r="B58" s="1" t="s">
        <v>108</v>
      </c>
      <c r="C58" s="1" t="s">
        <v>81</v>
      </c>
      <c r="D58" s="1" t="s">
        <v>93</v>
      </c>
      <c r="E58" s="1" t="s">
        <v>80</v>
      </c>
      <c r="F58" s="1" t="s">
        <v>330</v>
      </c>
      <c r="G58" s="1"/>
      <c r="H58" s="1"/>
      <c r="I58" s="1" t="s">
        <v>106</v>
      </c>
      <c r="J58" s="4">
        <v>45336</v>
      </c>
      <c r="K58" s="4">
        <v>45324</v>
      </c>
      <c r="L58" s="1" t="s">
        <v>63</v>
      </c>
      <c r="M58" s="5">
        <v>639.38</v>
      </c>
      <c r="N58" s="5" t="s">
        <v>64</v>
      </c>
      <c r="O58" s="5" t="s">
        <v>65</v>
      </c>
      <c r="P58" s="5" t="s">
        <v>66</v>
      </c>
      <c r="Q58" s="5" t="str">
        <f t="shared" si="0"/>
        <v>GL500.57300202</v>
      </c>
      <c r="R58" s="104" t="str">
        <f>VLOOKUP($Q58,[9]Map!$D:$F,2,FALSE)</f>
        <v>D5701 - Wages &amp; Other</v>
      </c>
      <c r="S58" s="104" t="str">
        <f>VLOOKUP($Q58,[9]Map!$D:$F,3,FALSE)</f>
        <v>AC5710 - Wages Salaries &amp; Benefits</v>
      </c>
      <c r="T58" s="245" t="str">
        <f>VLOOKUP(D58,[9]Map!$A$12:$B$21,2,FALSE)</f>
        <v>GL journal entry</v>
      </c>
      <c r="U58" s="5"/>
      <c r="V58" s="1" t="s">
        <v>117</v>
      </c>
      <c r="W58" s="1" t="s">
        <v>486</v>
      </c>
      <c r="X58" s="1" t="s">
        <v>487</v>
      </c>
    </row>
    <row r="59" spans="1:24" hidden="1" x14ac:dyDescent="0.15">
      <c r="A59" s="1" t="s">
        <v>166</v>
      </c>
      <c r="B59" s="1" t="s">
        <v>108</v>
      </c>
      <c r="C59" s="1" t="s">
        <v>81</v>
      </c>
      <c r="D59" s="1" t="s">
        <v>93</v>
      </c>
      <c r="E59" s="1" t="s">
        <v>80</v>
      </c>
      <c r="F59" s="1" t="s">
        <v>330</v>
      </c>
      <c r="G59" s="1"/>
      <c r="H59" s="1"/>
      <c r="I59" s="1" t="s">
        <v>106</v>
      </c>
      <c r="J59" s="4">
        <v>45352</v>
      </c>
      <c r="K59" s="4">
        <v>45338</v>
      </c>
      <c r="L59" s="1" t="s">
        <v>63</v>
      </c>
      <c r="M59" s="5">
        <v>639.38</v>
      </c>
      <c r="N59" s="5" t="s">
        <v>64</v>
      </c>
      <c r="O59" s="5" t="s">
        <v>65</v>
      </c>
      <c r="P59" s="5" t="s">
        <v>66</v>
      </c>
      <c r="Q59" s="5" t="str">
        <f t="shared" si="0"/>
        <v>GL500.57300202</v>
      </c>
      <c r="R59" s="104" t="str">
        <f>VLOOKUP($Q59,[9]Map!$D:$F,2,FALSE)</f>
        <v>D5701 - Wages &amp; Other</v>
      </c>
      <c r="S59" s="104" t="str">
        <f>VLOOKUP($Q59,[9]Map!$D:$F,3,FALSE)</f>
        <v>AC5710 - Wages Salaries &amp; Benefits</v>
      </c>
      <c r="T59" s="245" t="str">
        <f>VLOOKUP(D59,[9]Map!$A$12:$B$21,2,FALSE)</f>
        <v>GL journal entry</v>
      </c>
      <c r="U59" s="5"/>
      <c r="V59" s="1" t="s">
        <v>117</v>
      </c>
      <c r="W59" s="1" t="s">
        <v>488</v>
      </c>
      <c r="X59" s="1" t="s">
        <v>489</v>
      </c>
    </row>
    <row r="60" spans="1:24" hidden="1" x14ac:dyDescent="0.15">
      <c r="A60" s="1" t="s">
        <v>166</v>
      </c>
      <c r="B60" s="1" t="s">
        <v>108</v>
      </c>
      <c r="C60" s="1" t="s">
        <v>81</v>
      </c>
      <c r="D60" s="1" t="s">
        <v>93</v>
      </c>
      <c r="E60" s="1" t="s">
        <v>490</v>
      </c>
      <c r="F60" s="1" t="s">
        <v>330</v>
      </c>
      <c r="G60" s="1"/>
      <c r="H60" s="1"/>
      <c r="I60" s="1" t="s">
        <v>106</v>
      </c>
      <c r="J60" s="4">
        <v>45351</v>
      </c>
      <c r="K60" s="4">
        <v>45351</v>
      </c>
      <c r="L60" s="1" t="s">
        <v>63</v>
      </c>
      <c r="M60" s="5">
        <v>23.64</v>
      </c>
      <c r="N60" s="5" t="s">
        <v>64</v>
      </c>
      <c r="O60" s="5" t="s">
        <v>65</v>
      </c>
      <c r="P60" s="5" t="s">
        <v>66</v>
      </c>
      <c r="Q60" s="5" t="str">
        <f t="shared" si="0"/>
        <v>GL500.57300202</v>
      </c>
      <c r="R60" s="104" t="str">
        <f>VLOOKUP($Q60,[9]Map!$D:$F,2,FALSE)</f>
        <v>D5701 - Wages &amp; Other</v>
      </c>
      <c r="S60" s="104" t="str">
        <f>VLOOKUP($Q60,[9]Map!$D:$F,3,FALSE)</f>
        <v>AC5710 - Wages Salaries &amp; Benefits</v>
      </c>
      <c r="T60" s="245" t="str">
        <f>VLOOKUP(D60,[9]Map!$A$12:$B$21,2,FALSE)</f>
        <v>GL journal entry</v>
      </c>
      <c r="U60" s="5"/>
      <c r="V60" s="1" t="s">
        <v>116</v>
      </c>
      <c r="W60" s="1" t="s">
        <v>492</v>
      </c>
      <c r="X60" s="1" t="s">
        <v>493</v>
      </c>
    </row>
    <row r="61" spans="1:24" hidden="1" x14ac:dyDescent="0.15">
      <c r="A61" s="1" t="s">
        <v>166</v>
      </c>
      <c r="B61" s="1" t="s">
        <v>108</v>
      </c>
      <c r="C61" s="1" t="s">
        <v>81</v>
      </c>
      <c r="D61" s="1" t="s">
        <v>93</v>
      </c>
      <c r="E61" s="1" t="s">
        <v>490</v>
      </c>
      <c r="F61" s="1" t="s">
        <v>330</v>
      </c>
      <c r="G61" s="1"/>
      <c r="H61" s="1"/>
      <c r="I61" s="1" t="s">
        <v>106</v>
      </c>
      <c r="J61" s="4">
        <v>45351</v>
      </c>
      <c r="K61" s="4">
        <v>45351</v>
      </c>
      <c r="L61" s="1" t="s">
        <v>63</v>
      </c>
      <c r="M61" s="5">
        <v>23.64</v>
      </c>
      <c r="N61" s="5" t="s">
        <v>64</v>
      </c>
      <c r="O61" s="5" t="s">
        <v>65</v>
      </c>
      <c r="P61" s="5" t="s">
        <v>66</v>
      </c>
      <c r="Q61" s="5" t="str">
        <f t="shared" si="0"/>
        <v>GL500.57300202</v>
      </c>
      <c r="R61" s="104" t="str">
        <f>VLOOKUP($Q61,[9]Map!$D:$F,2,FALSE)</f>
        <v>D5701 - Wages &amp; Other</v>
      </c>
      <c r="S61" s="104" t="str">
        <f>VLOOKUP($Q61,[9]Map!$D:$F,3,FALSE)</f>
        <v>AC5710 - Wages Salaries &amp; Benefits</v>
      </c>
      <c r="T61" s="245" t="str">
        <f>VLOOKUP(D61,[9]Map!$A$12:$B$21,2,FALSE)</f>
        <v>GL journal entry</v>
      </c>
      <c r="U61" s="5"/>
      <c r="V61" s="1" t="s">
        <v>116</v>
      </c>
      <c r="W61" s="1" t="s">
        <v>492</v>
      </c>
      <c r="X61" s="1" t="s">
        <v>493</v>
      </c>
    </row>
    <row r="62" spans="1:24" hidden="1" x14ac:dyDescent="0.15">
      <c r="A62" s="1" t="s">
        <v>166</v>
      </c>
      <c r="B62" s="1" t="s">
        <v>109</v>
      </c>
      <c r="C62" s="1" t="s">
        <v>83</v>
      </c>
      <c r="D62" s="1" t="s">
        <v>93</v>
      </c>
      <c r="E62" s="1" t="s">
        <v>494</v>
      </c>
      <c r="F62" s="1" t="s">
        <v>139</v>
      </c>
      <c r="G62" s="1"/>
      <c r="H62" s="1"/>
      <c r="I62" s="1" t="s">
        <v>106</v>
      </c>
      <c r="J62" s="4">
        <v>45322</v>
      </c>
      <c r="K62" s="4">
        <v>45322</v>
      </c>
      <c r="L62" s="1" t="s">
        <v>63</v>
      </c>
      <c r="M62" s="5">
        <v>-7.97</v>
      </c>
      <c r="N62" s="5" t="s">
        <v>64</v>
      </c>
      <c r="O62" s="5" t="s">
        <v>65</v>
      </c>
      <c r="P62" s="5" t="s">
        <v>66</v>
      </c>
      <c r="Q62" s="5" t="str">
        <f t="shared" si="0"/>
        <v>GL500.57300207</v>
      </c>
      <c r="R62" s="104" t="str">
        <f>VLOOKUP($Q62,[9]Map!$D:$F,2,FALSE)</f>
        <v>D5701 - Wages &amp; Other</v>
      </c>
      <c r="S62" s="104" t="str">
        <f>VLOOKUP($Q62,[9]Map!$D:$F,3,FALSE)</f>
        <v>AC5710 - Wages Salaries &amp; Benefits</v>
      </c>
      <c r="T62" s="245" t="str">
        <f>VLOOKUP(D62,[9]Map!$A$12:$B$21,2,FALSE)</f>
        <v>GL journal entry</v>
      </c>
      <c r="U62" s="5"/>
      <c r="V62" s="1" t="s">
        <v>116</v>
      </c>
      <c r="W62" s="1" t="s">
        <v>491</v>
      </c>
      <c r="X62" s="1" t="s">
        <v>320</v>
      </c>
    </row>
    <row r="63" spans="1:24" hidden="1" x14ac:dyDescent="0.15">
      <c r="A63" s="1" t="s">
        <v>166</v>
      </c>
      <c r="B63" s="1" t="s">
        <v>109</v>
      </c>
      <c r="C63" s="1" t="s">
        <v>83</v>
      </c>
      <c r="D63" s="1" t="s">
        <v>93</v>
      </c>
      <c r="E63" s="1" t="s">
        <v>494</v>
      </c>
      <c r="F63" s="1" t="s">
        <v>139</v>
      </c>
      <c r="G63" s="1"/>
      <c r="H63" s="1"/>
      <c r="I63" s="1" t="s">
        <v>106</v>
      </c>
      <c r="J63" s="4">
        <v>45322</v>
      </c>
      <c r="K63" s="4">
        <v>45322</v>
      </c>
      <c r="L63" s="1" t="s">
        <v>63</v>
      </c>
      <c r="M63" s="5">
        <v>-49.97</v>
      </c>
      <c r="N63" s="5" t="s">
        <v>64</v>
      </c>
      <c r="O63" s="5" t="s">
        <v>65</v>
      </c>
      <c r="P63" s="5" t="s">
        <v>66</v>
      </c>
      <c r="Q63" s="5" t="str">
        <f t="shared" si="0"/>
        <v>GL500.57300207</v>
      </c>
      <c r="R63" s="104" t="str">
        <f>VLOOKUP($Q63,[9]Map!$D:$F,2,FALSE)</f>
        <v>D5701 - Wages &amp; Other</v>
      </c>
      <c r="S63" s="104" t="str">
        <f>VLOOKUP($Q63,[9]Map!$D:$F,3,FALSE)</f>
        <v>AC5710 - Wages Salaries &amp; Benefits</v>
      </c>
      <c r="T63" s="245" t="str">
        <f>VLOOKUP(D63,[9]Map!$A$12:$B$21,2,FALSE)</f>
        <v>GL journal entry</v>
      </c>
      <c r="U63" s="5"/>
      <c r="V63" s="1" t="s">
        <v>116</v>
      </c>
      <c r="W63" s="1" t="s">
        <v>491</v>
      </c>
      <c r="X63" s="1" t="s">
        <v>320</v>
      </c>
    </row>
    <row r="64" spans="1:24" hidden="1" x14ac:dyDescent="0.15">
      <c r="A64" s="1" t="s">
        <v>166</v>
      </c>
      <c r="B64" s="1" t="s">
        <v>109</v>
      </c>
      <c r="C64" s="1" t="s">
        <v>83</v>
      </c>
      <c r="D64" s="1" t="s">
        <v>93</v>
      </c>
      <c r="E64" s="1" t="s">
        <v>80</v>
      </c>
      <c r="F64" s="1" t="s">
        <v>139</v>
      </c>
      <c r="G64" s="1"/>
      <c r="H64" s="1"/>
      <c r="I64" s="1" t="s">
        <v>106</v>
      </c>
      <c r="J64" s="4">
        <v>45307</v>
      </c>
      <c r="K64" s="4">
        <v>45296</v>
      </c>
      <c r="L64" s="1" t="s">
        <v>63</v>
      </c>
      <c r="M64" s="5">
        <v>49.97</v>
      </c>
      <c r="N64" s="5" t="s">
        <v>64</v>
      </c>
      <c r="O64" s="5" t="s">
        <v>65</v>
      </c>
      <c r="P64" s="5" t="s">
        <v>66</v>
      </c>
      <c r="Q64" s="5" t="str">
        <f t="shared" si="0"/>
        <v>GL500.57300207</v>
      </c>
      <c r="R64" s="104" t="str">
        <f>VLOOKUP($Q64,[9]Map!$D:$F,2,FALSE)</f>
        <v>D5701 - Wages &amp; Other</v>
      </c>
      <c r="S64" s="104" t="str">
        <f>VLOOKUP($Q64,[9]Map!$D:$F,3,FALSE)</f>
        <v>AC5710 - Wages Salaries &amp; Benefits</v>
      </c>
      <c r="T64" s="245" t="str">
        <f>VLOOKUP(D64,[9]Map!$A$12:$B$21,2,FALSE)</f>
        <v>GL journal entry</v>
      </c>
      <c r="U64" s="5"/>
      <c r="V64" s="1" t="s">
        <v>117</v>
      </c>
      <c r="W64" s="1" t="s">
        <v>482</v>
      </c>
      <c r="X64" s="1" t="s">
        <v>483</v>
      </c>
    </row>
    <row r="65" spans="1:24" hidden="1" x14ac:dyDescent="0.15">
      <c r="A65" s="1" t="s">
        <v>166</v>
      </c>
      <c r="B65" s="1" t="s">
        <v>109</v>
      </c>
      <c r="C65" s="1" t="s">
        <v>83</v>
      </c>
      <c r="D65" s="1" t="s">
        <v>93</v>
      </c>
      <c r="E65" s="1" t="s">
        <v>80</v>
      </c>
      <c r="F65" s="1" t="s">
        <v>139</v>
      </c>
      <c r="G65" s="1"/>
      <c r="H65" s="1"/>
      <c r="I65" s="1" t="s">
        <v>106</v>
      </c>
      <c r="J65" s="4">
        <v>45315</v>
      </c>
      <c r="K65" s="4">
        <v>45310</v>
      </c>
      <c r="L65" s="1" t="s">
        <v>63</v>
      </c>
      <c r="M65" s="5">
        <v>49.97</v>
      </c>
      <c r="N65" s="5" t="s">
        <v>64</v>
      </c>
      <c r="O65" s="5" t="s">
        <v>65</v>
      </c>
      <c r="P65" s="5" t="s">
        <v>66</v>
      </c>
      <c r="Q65" s="5" t="str">
        <f t="shared" si="0"/>
        <v>GL500.57300207</v>
      </c>
      <c r="R65" s="104" t="str">
        <f>VLOOKUP($Q65,[9]Map!$D:$F,2,FALSE)</f>
        <v>D5701 - Wages &amp; Other</v>
      </c>
      <c r="S65" s="104" t="str">
        <f>VLOOKUP($Q65,[9]Map!$D:$F,3,FALSE)</f>
        <v>AC5710 - Wages Salaries &amp; Benefits</v>
      </c>
      <c r="T65" s="245" t="str">
        <f>VLOOKUP(D65,[9]Map!$A$12:$B$21,2,FALSE)</f>
        <v>GL journal entry</v>
      </c>
      <c r="U65" s="5"/>
      <c r="V65" s="1" t="s">
        <v>117</v>
      </c>
      <c r="W65" s="1" t="s">
        <v>484</v>
      </c>
      <c r="X65" s="1" t="s">
        <v>485</v>
      </c>
    </row>
    <row r="66" spans="1:24" hidden="1" x14ac:dyDescent="0.15">
      <c r="A66" s="1" t="s">
        <v>166</v>
      </c>
      <c r="B66" s="1" t="s">
        <v>109</v>
      </c>
      <c r="C66" s="1" t="s">
        <v>83</v>
      </c>
      <c r="D66" s="1" t="s">
        <v>93</v>
      </c>
      <c r="E66" s="1" t="s">
        <v>495</v>
      </c>
      <c r="F66" s="1" t="s">
        <v>330</v>
      </c>
      <c r="G66" s="1"/>
      <c r="H66" s="1"/>
      <c r="I66" s="1" t="s">
        <v>106</v>
      </c>
      <c r="J66" s="4">
        <v>45351</v>
      </c>
      <c r="K66" s="4">
        <v>45351</v>
      </c>
      <c r="L66" s="1" t="s">
        <v>63</v>
      </c>
      <c r="M66" s="5">
        <v>-49.97</v>
      </c>
      <c r="N66" s="5" t="s">
        <v>64</v>
      </c>
      <c r="O66" s="5" t="s">
        <v>65</v>
      </c>
      <c r="P66" s="5" t="s">
        <v>66</v>
      </c>
      <c r="Q66" s="5" t="str">
        <f t="shared" ref="Q66:Q129" si="1">CONCATENATE(P66,".",B66)</f>
        <v>GL500.57300207</v>
      </c>
      <c r="R66" s="104" t="str">
        <f>VLOOKUP($Q66,[9]Map!$D:$F,2,FALSE)</f>
        <v>D5701 - Wages &amp; Other</v>
      </c>
      <c r="S66" s="104" t="str">
        <f>VLOOKUP($Q66,[9]Map!$D:$F,3,FALSE)</f>
        <v>AC5710 - Wages Salaries &amp; Benefits</v>
      </c>
      <c r="T66" s="245" t="str">
        <f>VLOOKUP(D66,[9]Map!$A$12:$B$21,2,FALSE)</f>
        <v>GL journal entry</v>
      </c>
      <c r="U66" s="5"/>
      <c r="V66" s="1" t="s">
        <v>116</v>
      </c>
      <c r="W66" s="1" t="s">
        <v>492</v>
      </c>
      <c r="X66" s="1" t="s">
        <v>493</v>
      </c>
    </row>
    <row r="67" spans="1:24" hidden="1" x14ac:dyDescent="0.15">
      <c r="A67" s="1" t="s">
        <v>166</v>
      </c>
      <c r="B67" s="1" t="s">
        <v>109</v>
      </c>
      <c r="C67" s="1" t="s">
        <v>83</v>
      </c>
      <c r="D67" s="1" t="s">
        <v>93</v>
      </c>
      <c r="E67" s="1" t="s">
        <v>495</v>
      </c>
      <c r="F67" s="1" t="s">
        <v>330</v>
      </c>
      <c r="G67" s="1"/>
      <c r="H67" s="1"/>
      <c r="I67" s="1" t="s">
        <v>106</v>
      </c>
      <c r="J67" s="4">
        <v>45351</v>
      </c>
      <c r="K67" s="4">
        <v>45351</v>
      </c>
      <c r="L67" s="1" t="s">
        <v>63</v>
      </c>
      <c r="M67" s="5">
        <v>-49.97</v>
      </c>
      <c r="N67" s="5" t="s">
        <v>64</v>
      </c>
      <c r="O67" s="5" t="s">
        <v>65</v>
      </c>
      <c r="P67" s="5" t="s">
        <v>66</v>
      </c>
      <c r="Q67" s="5" t="str">
        <f t="shared" si="1"/>
        <v>GL500.57300207</v>
      </c>
      <c r="R67" s="104" t="str">
        <f>VLOOKUP($Q67,[9]Map!$D:$F,2,FALSE)</f>
        <v>D5701 - Wages &amp; Other</v>
      </c>
      <c r="S67" s="104" t="str">
        <f>VLOOKUP($Q67,[9]Map!$D:$F,3,FALSE)</f>
        <v>AC5710 - Wages Salaries &amp; Benefits</v>
      </c>
      <c r="T67" s="245" t="str">
        <f>VLOOKUP(D67,[9]Map!$A$12:$B$21,2,FALSE)</f>
        <v>GL journal entry</v>
      </c>
      <c r="U67" s="5"/>
      <c r="V67" s="1" t="s">
        <v>116</v>
      </c>
      <c r="W67" s="1" t="s">
        <v>492</v>
      </c>
      <c r="X67" s="1" t="s">
        <v>493</v>
      </c>
    </row>
    <row r="68" spans="1:24" hidden="1" x14ac:dyDescent="0.15">
      <c r="A68" s="1" t="s">
        <v>166</v>
      </c>
      <c r="B68" s="1" t="s">
        <v>109</v>
      </c>
      <c r="C68" s="1" t="s">
        <v>83</v>
      </c>
      <c r="D68" s="1" t="s">
        <v>93</v>
      </c>
      <c r="E68" s="1" t="s">
        <v>80</v>
      </c>
      <c r="F68" s="1" t="s">
        <v>330</v>
      </c>
      <c r="G68" s="1"/>
      <c r="H68" s="1"/>
      <c r="I68" s="1" t="s">
        <v>106</v>
      </c>
      <c r="J68" s="4">
        <v>45336</v>
      </c>
      <c r="K68" s="4">
        <v>45324</v>
      </c>
      <c r="L68" s="1" t="s">
        <v>63</v>
      </c>
      <c r="M68" s="5">
        <v>49.97</v>
      </c>
      <c r="N68" s="5" t="s">
        <v>64</v>
      </c>
      <c r="O68" s="5" t="s">
        <v>65</v>
      </c>
      <c r="P68" s="5" t="s">
        <v>66</v>
      </c>
      <c r="Q68" s="5" t="str">
        <f t="shared" si="1"/>
        <v>GL500.57300207</v>
      </c>
      <c r="R68" s="104" t="str">
        <f>VLOOKUP($Q68,[9]Map!$D:$F,2,FALSE)</f>
        <v>D5701 - Wages &amp; Other</v>
      </c>
      <c r="S68" s="104" t="str">
        <f>VLOOKUP($Q68,[9]Map!$D:$F,3,FALSE)</f>
        <v>AC5710 - Wages Salaries &amp; Benefits</v>
      </c>
      <c r="T68" s="245" t="str">
        <f>VLOOKUP(D68,[9]Map!$A$12:$B$21,2,FALSE)</f>
        <v>GL journal entry</v>
      </c>
      <c r="U68" s="5"/>
      <c r="V68" s="1" t="s">
        <v>117</v>
      </c>
      <c r="W68" s="1" t="s">
        <v>486</v>
      </c>
      <c r="X68" s="1" t="s">
        <v>487</v>
      </c>
    </row>
    <row r="69" spans="1:24" hidden="1" x14ac:dyDescent="0.15">
      <c r="A69" s="1" t="s">
        <v>166</v>
      </c>
      <c r="B69" s="1" t="s">
        <v>109</v>
      </c>
      <c r="C69" s="1" t="s">
        <v>83</v>
      </c>
      <c r="D69" s="1" t="s">
        <v>93</v>
      </c>
      <c r="E69" s="1" t="s">
        <v>80</v>
      </c>
      <c r="F69" s="1" t="s">
        <v>330</v>
      </c>
      <c r="G69" s="1"/>
      <c r="H69" s="1"/>
      <c r="I69" s="1" t="s">
        <v>106</v>
      </c>
      <c r="J69" s="4">
        <v>45352</v>
      </c>
      <c r="K69" s="4">
        <v>45338</v>
      </c>
      <c r="L69" s="1" t="s">
        <v>63</v>
      </c>
      <c r="M69" s="5">
        <v>49.97</v>
      </c>
      <c r="N69" s="5" t="s">
        <v>64</v>
      </c>
      <c r="O69" s="5" t="s">
        <v>65</v>
      </c>
      <c r="P69" s="5" t="s">
        <v>66</v>
      </c>
      <c r="Q69" s="5" t="str">
        <f t="shared" si="1"/>
        <v>GL500.57300207</v>
      </c>
      <c r="R69" s="104" t="str">
        <f>VLOOKUP($Q69,[9]Map!$D:$F,2,FALSE)</f>
        <v>D5701 - Wages &amp; Other</v>
      </c>
      <c r="S69" s="104" t="str">
        <f>VLOOKUP($Q69,[9]Map!$D:$F,3,FALSE)</f>
        <v>AC5710 - Wages Salaries &amp; Benefits</v>
      </c>
      <c r="T69" s="245" t="str">
        <f>VLOOKUP(D69,[9]Map!$A$12:$B$21,2,FALSE)</f>
        <v>GL journal entry</v>
      </c>
      <c r="U69" s="5"/>
      <c r="V69" s="1" t="s">
        <v>117</v>
      </c>
      <c r="W69" s="1" t="s">
        <v>488</v>
      </c>
      <c r="X69" s="1" t="s">
        <v>489</v>
      </c>
    </row>
    <row r="70" spans="1:24" hidden="1" x14ac:dyDescent="0.15">
      <c r="A70" s="1" t="s">
        <v>166</v>
      </c>
      <c r="B70" s="1" t="s">
        <v>110</v>
      </c>
      <c r="C70" s="1" t="s">
        <v>85</v>
      </c>
      <c r="D70" s="1" t="s">
        <v>93</v>
      </c>
      <c r="E70" s="1" t="s">
        <v>80</v>
      </c>
      <c r="F70" s="1" t="s">
        <v>139</v>
      </c>
      <c r="G70" s="1"/>
      <c r="H70" s="1"/>
      <c r="I70" s="1" t="s">
        <v>106</v>
      </c>
      <c r="J70" s="4">
        <v>45307</v>
      </c>
      <c r="K70" s="4">
        <v>45296</v>
      </c>
      <c r="L70" s="1" t="s">
        <v>63</v>
      </c>
      <c r="M70" s="5">
        <v>40.380000000000003</v>
      </c>
      <c r="N70" s="5" t="s">
        <v>64</v>
      </c>
      <c r="O70" s="5" t="s">
        <v>65</v>
      </c>
      <c r="P70" s="5" t="s">
        <v>66</v>
      </c>
      <c r="Q70" s="5" t="str">
        <f t="shared" si="1"/>
        <v>GL500.57300212</v>
      </c>
      <c r="R70" s="104" t="str">
        <f>VLOOKUP($Q70,[9]Map!$D:$F,2,FALSE)</f>
        <v>D5701 - Wages &amp; Other</v>
      </c>
      <c r="S70" s="104" t="str">
        <f>VLOOKUP($Q70,[9]Map!$D:$F,3,FALSE)</f>
        <v>AC5710 - Wages Salaries &amp; Benefits</v>
      </c>
      <c r="T70" s="245" t="str">
        <f>VLOOKUP(D70,[9]Map!$A$12:$B$21,2,FALSE)</f>
        <v>GL journal entry</v>
      </c>
      <c r="U70" s="5"/>
      <c r="V70" s="1" t="s">
        <v>117</v>
      </c>
      <c r="W70" s="1" t="s">
        <v>482</v>
      </c>
      <c r="X70" s="1" t="s">
        <v>483</v>
      </c>
    </row>
    <row r="71" spans="1:24" hidden="1" x14ac:dyDescent="0.15">
      <c r="A71" s="1" t="s">
        <v>166</v>
      </c>
      <c r="B71" s="1" t="s">
        <v>110</v>
      </c>
      <c r="C71" s="1" t="s">
        <v>85</v>
      </c>
      <c r="D71" s="1" t="s">
        <v>93</v>
      </c>
      <c r="E71" s="1" t="s">
        <v>80</v>
      </c>
      <c r="F71" s="1" t="s">
        <v>139</v>
      </c>
      <c r="G71" s="1"/>
      <c r="H71" s="1"/>
      <c r="I71" s="1" t="s">
        <v>106</v>
      </c>
      <c r="J71" s="4">
        <v>45315</v>
      </c>
      <c r="K71" s="4">
        <v>45310</v>
      </c>
      <c r="L71" s="1" t="s">
        <v>63</v>
      </c>
      <c r="M71" s="5">
        <v>40.380000000000003</v>
      </c>
      <c r="N71" s="5" t="s">
        <v>64</v>
      </c>
      <c r="O71" s="5" t="s">
        <v>65</v>
      </c>
      <c r="P71" s="5" t="s">
        <v>66</v>
      </c>
      <c r="Q71" s="5" t="str">
        <f t="shared" si="1"/>
        <v>GL500.57300212</v>
      </c>
      <c r="R71" s="104" t="str">
        <f>VLOOKUP($Q71,[9]Map!$D:$F,2,FALSE)</f>
        <v>D5701 - Wages &amp; Other</v>
      </c>
      <c r="S71" s="104" t="str">
        <f>VLOOKUP($Q71,[9]Map!$D:$F,3,FALSE)</f>
        <v>AC5710 - Wages Salaries &amp; Benefits</v>
      </c>
      <c r="T71" s="245" t="str">
        <f>VLOOKUP(D71,[9]Map!$A$12:$B$21,2,FALSE)</f>
        <v>GL journal entry</v>
      </c>
      <c r="U71" s="5"/>
      <c r="V71" s="1" t="s">
        <v>117</v>
      </c>
      <c r="W71" s="1" t="s">
        <v>484</v>
      </c>
      <c r="X71" s="1" t="s">
        <v>485</v>
      </c>
    </row>
    <row r="72" spans="1:24" hidden="1" x14ac:dyDescent="0.15">
      <c r="A72" s="1" t="s">
        <v>166</v>
      </c>
      <c r="B72" s="1" t="s">
        <v>110</v>
      </c>
      <c r="C72" s="1" t="s">
        <v>85</v>
      </c>
      <c r="D72" s="1" t="s">
        <v>93</v>
      </c>
      <c r="E72" s="1" t="s">
        <v>490</v>
      </c>
      <c r="F72" s="1" t="s">
        <v>139</v>
      </c>
      <c r="G72" s="1"/>
      <c r="H72" s="1"/>
      <c r="I72" s="1" t="s">
        <v>106</v>
      </c>
      <c r="J72" s="4">
        <v>45322</v>
      </c>
      <c r="K72" s="4">
        <v>45322</v>
      </c>
      <c r="L72" s="1" t="s">
        <v>63</v>
      </c>
      <c r="M72" s="5">
        <v>475.3</v>
      </c>
      <c r="N72" s="5" t="s">
        <v>64</v>
      </c>
      <c r="O72" s="5" t="s">
        <v>65</v>
      </c>
      <c r="P72" s="5" t="s">
        <v>66</v>
      </c>
      <c r="Q72" s="5" t="str">
        <f t="shared" si="1"/>
        <v>GL500.57300212</v>
      </c>
      <c r="R72" s="104" t="str">
        <f>VLOOKUP($Q72,[9]Map!$D:$F,2,FALSE)</f>
        <v>D5701 - Wages &amp; Other</v>
      </c>
      <c r="S72" s="104" t="str">
        <f>VLOOKUP($Q72,[9]Map!$D:$F,3,FALSE)</f>
        <v>AC5710 - Wages Salaries &amp; Benefits</v>
      </c>
      <c r="T72" s="245" t="str">
        <f>VLOOKUP(D72,[9]Map!$A$12:$B$21,2,FALSE)</f>
        <v>GL journal entry</v>
      </c>
      <c r="U72" s="5"/>
      <c r="V72" s="1" t="s">
        <v>116</v>
      </c>
      <c r="W72" s="1" t="s">
        <v>491</v>
      </c>
      <c r="X72" s="1" t="s">
        <v>320</v>
      </c>
    </row>
    <row r="73" spans="1:24" hidden="1" x14ac:dyDescent="0.15">
      <c r="A73" s="1" t="s">
        <v>166</v>
      </c>
      <c r="B73" s="1" t="s">
        <v>110</v>
      </c>
      <c r="C73" s="1" t="s">
        <v>85</v>
      </c>
      <c r="D73" s="1" t="s">
        <v>93</v>
      </c>
      <c r="E73" s="1" t="s">
        <v>490</v>
      </c>
      <c r="F73" s="1" t="s">
        <v>139</v>
      </c>
      <c r="G73" s="1"/>
      <c r="H73" s="1"/>
      <c r="I73" s="1" t="s">
        <v>106</v>
      </c>
      <c r="J73" s="4">
        <v>45322</v>
      </c>
      <c r="K73" s="4">
        <v>45322</v>
      </c>
      <c r="L73" s="1" t="s">
        <v>63</v>
      </c>
      <c r="M73" s="5">
        <v>252.54</v>
      </c>
      <c r="N73" s="5" t="s">
        <v>64</v>
      </c>
      <c r="O73" s="5" t="s">
        <v>65</v>
      </c>
      <c r="P73" s="5" t="s">
        <v>66</v>
      </c>
      <c r="Q73" s="5" t="str">
        <f t="shared" si="1"/>
        <v>GL500.57300212</v>
      </c>
      <c r="R73" s="104" t="str">
        <f>VLOOKUP($Q73,[9]Map!$D:$F,2,FALSE)</f>
        <v>D5701 - Wages &amp; Other</v>
      </c>
      <c r="S73" s="104" t="str">
        <f>VLOOKUP($Q73,[9]Map!$D:$F,3,FALSE)</f>
        <v>AC5710 - Wages Salaries &amp; Benefits</v>
      </c>
      <c r="T73" s="245" t="str">
        <f>VLOOKUP(D73,[9]Map!$A$12:$B$21,2,FALSE)</f>
        <v>GL journal entry</v>
      </c>
      <c r="U73" s="5"/>
      <c r="V73" s="1" t="s">
        <v>116</v>
      </c>
      <c r="W73" s="1" t="s">
        <v>491</v>
      </c>
      <c r="X73" s="1" t="s">
        <v>320</v>
      </c>
    </row>
    <row r="74" spans="1:24" hidden="1" x14ac:dyDescent="0.15">
      <c r="A74" s="1" t="s">
        <v>166</v>
      </c>
      <c r="B74" s="1" t="s">
        <v>110</v>
      </c>
      <c r="C74" s="1" t="s">
        <v>85</v>
      </c>
      <c r="D74" s="1" t="s">
        <v>93</v>
      </c>
      <c r="E74" s="1" t="s">
        <v>495</v>
      </c>
      <c r="F74" s="1" t="s">
        <v>330</v>
      </c>
      <c r="G74" s="1"/>
      <c r="H74" s="1"/>
      <c r="I74" s="1" t="s">
        <v>106</v>
      </c>
      <c r="J74" s="4">
        <v>45351</v>
      </c>
      <c r="K74" s="4">
        <v>45351</v>
      </c>
      <c r="L74" s="1" t="s">
        <v>63</v>
      </c>
      <c r="M74" s="5">
        <v>-40.380000000000003</v>
      </c>
      <c r="N74" s="5" t="s">
        <v>64</v>
      </c>
      <c r="O74" s="5" t="s">
        <v>65</v>
      </c>
      <c r="P74" s="5" t="s">
        <v>66</v>
      </c>
      <c r="Q74" s="5" t="str">
        <f t="shared" si="1"/>
        <v>GL500.57300212</v>
      </c>
      <c r="R74" s="104" t="str">
        <f>VLOOKUP($Q74,[9]Map!$D:$F,2,FALSE)</f>
        <v>D5701 - Wages &amp; Other</v>
      </c>
      <c r="S74" s="104" t="str">
        <f>VLOOKUP($Q74,[9]Map!$D:$F,3,FALSE)</f>
        <v>AC5710 - Wages Salaries &amp; Benefits</v>
      </c>
      <c r="T74" s="245" t="str">
        <f>VLOOKUP(D74,[9]Map!$A$12:$B$21,2,FALSE)</f>
        <v>GL journal entry</v>
      </c>
      <c r="U74" s="5"/>
      <c r="V74" s="1" t="s">
        <v>116</v>
      </c>
      <c r="W74" s="1" t="s">
        <v>492</v>
      </c>
      <c r="X74" s="1" t="s">
        <v>493</v>
      </c>
    </row>
    <row r="75" spans="1:24" hidden="1" x14ac:dyDescent="0.15">
      <c r="A75" s="1" t="s">
        <v>166</v>
      </c>
      <c r="B75" s="1" t="s">
        <v>110</v>
      </c>
      <c r="C75" s="1" t="s">
        <v>85</v>
      </c>
      <c r="D75" s="1" t="s">
        <v>93</v>
      </c>
      <c r="E75" s="1" t="s">
        <v>495</v>
      </c>
      <c r="F75" s="1" t="s">
        <v>330</v>
      </c>
      <c r="G75" s="1"/>
      <c r="H75" s="1"/>
      <c r="I75" s="1" t="s">
        <v>106</v>
      </c>
      <c r="J75" s="4">
        <v>45351</v>
      </c>
      <c r="K75" s="4">
        <v>45351</v>
      </c>
      <c r="L75" s="1" t="s">
        <v>63</v>
      </c>
      <c r="M75" s="5">
        <v>-40.380000000000003</v>
      </c>
      <c r="N75" s="5" t="s">
        <v>64</v>
      </c>
      <c r="O75" s="5" t="s">
        <v>65</v>
      </c>
      <c r="P75" s="5" t="s">
        <v>66</v>
      </c>
      <c r="Q75" s="5" t="str">
        <f t="shared" si="1"/>
        <v>GL500.57300212</v>
      </c>
      <c r="R75" s="104" t="str">
        <f>VLOOKUP($Q75,[9]Map!$D:$F,2,FALSE)</f>
        <v>D5701 - Wages &amp; Other</v>
      </c>
      <c r="S75" s="104" t="str">
        <f>VLOOKUP($Q75,[9]Map!$D:$F,3,FALSE)</f>
        <v>AC5710 - Wages Salaries &amp; Benefits</v>
      </c>
      <c r="T75" s="245" t="str">
        <f>VLOOKUP(D75,[9]Map!$A$12:$B$21,2,FALSE)</f>
        <v>GL journal entry</v>
      </c>
      <c r="U75" s="5"/>
      <c r="V75" s="1" t="s">
        <v>116</v>
      </c>
      <c r="W75" s="1" t="s">
        <v>492</v>
      </c>
      <c r="X75" s="1" t="s">
        <v>493</v>
      </c>
    </row>
    <row r="76" spans="1:24" hidden="1" x14ac:dyDescent="0.15">
      <c r="A76" s="1" t="s">
        <v>166</v>
      </c>
      <c r="B76" s="1" t="s">
        <v>110</v>
      </c>
      <c r="C76" s="1" t="s">
        <v>85</v>
      </c>
      <c r="D76" s="1" t="s">
        <v>93</v>
      </c>
      <c r="E76" s="1" t="s">
        <v>80</v>
      </c>
      <c r="F76" s="1" t="s">
        <v>330</v>
      </c>
      <c r="G76" s="1"/>
      <c r="H76" s="1"/>
      <c r="I76" s="1" t="s">
        <v>106</v>
      </c>
      <c r="J76" s="4">
        <v>45336</v>
      </c>
      <c r="K76" s="4">
        <v>45324</v>
      </c>
      <c r="L76" s="1" t="s">
        <v>63</v>
      </c>
      <c r="M76" s="5">
        <v>40.380000000000003</v>
      </c>
      <c r="N76" s="5" t="s">
        <v>64</v>
      </c>
      <c r="O76" s="5" t="s">
        <v>65</v>
      </c>
      <c r="P76" s="5" t="s">
        <v>66</v>
      </c>
      <c r="Q76" s="5" t="str">
        <f t="shared" si="1"/>
        <v>GL500.57300212</v>
      </c>
      <c r="R76" s="104" t="str">
        <f>VLOOKUP($Q76,[9]Map!$D:$F,2,FALSE)</f>
        <v>D5701 - Wages &amp; Other</v>
      </c>
      <c r="S76" s="104" t="str">
        <f>VLOOKUP($Q76,[9]Map!$D:$F,3,FALSE)</f>
        <v>AC5710 - Wages Salaries &amp; Benefits</v>
      </c>
      <c r="T76" s="245" t="str">
        <f>VLOOKUP(D76,[9]Map!$A$12:$B$21,2,FALSE)</f>
        <v>GL journal entry</v>
      </c>
      <c r="U76" s="5"/>
      <c r="V76" s="1" t="s">
        <v>117</v>
      </c>
      <c r="W76" s="1" t="s">
        <v>486</v>
      </c>
      <c r="X76" s="1" t="s">
        <v>487</v>
      </c>
    </row>
    <row r="77" spans="1:24" hidden="1" x14ac:dyDescent="0.15">
      <c r="A77" s="1" t="s">
        <v>166</v>
      </c>
      <c r="B77" s="1" t="s">
        <v>110</v>
      </c>
      <c r="C77" s="1" t="s">
        <v>85</v>
      </c>
      <c r="D77" s="1" t="s">
        <v>93</v>
      </c>
      <c r="E77" s="1" t="s">
        <v>80</v>
      </c>
      <c r="F77" s="1" t="s">
        <v>330</v>
      </c>
      <c r="G77" s="1"/>
      <c r="H77" s="1"/>
      <c r="I77" s="1" t="s">
        <v>106</v>
      </c>
      <c r="J77" s="4">
        <v>45352</v>
      </c>
      <c r="K77" s="4">
        <v>45338</v>
      </c>
      <c r="L77" s="1" t="s">
        <v>63</v>
      </c>
      <c r="M77" s="5">
        <v>40.380000000000003</v>
      </c>
      <c r="N77" s="5" t="s">
        <v>64</v>
      </c>
      <c r="O77" s="5" t="s">
        <v>65</v>
      </c>
      <c r="P77" s="5" t="s">
        <v>66</v>
      </c>
      <c r="Q77" s="5" t="str">
        <f t="shared" si="1"/>
        <v>GL500.57300212</v>
      </c>
      <c r="R77" s="104" t="str">
        <f>VLOOKUP($Q77,[9]Map!$D:$F,2,FALSE)</f>
        <v>D5701 - Wages &amp; Other</v>
      </c>
      <c r="S77" s="104" t="str">
        <f>VLOOKUP($Q77,[9]Map!$D:$F,3,FALSE)</f>
        <v>AC5710 - Wages Salaries &amp; Benefits</v>
      </c>
      <c r="T77" s="245" t="str">
        <f>VLOOKUP(D77,[9]Map!$A$12:$B$21,2,FALSE)</f>
        <v>GL journal entry</v>
      </c>
      <c r="U77" s="5"/>
      <c r="V77" s="1" t="s">
        <v>117</v>
      </c>
      <c r="W77" s="1" t="s">
        <v>488</v>
      </c>
      <c r="X77" s="1" t="s">
        <v>489</v>
      </c>
    </row>
    <row r="78" spans="1:24" hidden="1" x14ac:dyDescent="0.15">
      <c r="A78" s="1" t="s">
        <v>166</v>
      </c>
      <c r="B78" s="1" t="s">
        <v>111</v>
      </c>
      <c r="C78" s="1" t="s">
        <v>87</v>
      </c>
      <c r="D78" s="1" t="s">
        <v>93</v>
      </c>
      <c r="E78" s="1" t="s">
        <v>80</v>
      </c>
      <c r="F78" s="1" t="s">
        <v>139</v>
      </c>
      <c r="G78" s="1"/>
      <c r="H78" s="1"/>
      <c r="I78" s="1" t="s">
        <v>106</v>
      </c>
      <c r="J78" s="4">
        <v>45307</v>
      </c>
      <c r="K78" s="4">
        <v>45296</v>
      </c>
      <c r="L78" s="1" t="s">
        <v>63</v>
      </c>
      <c r="M78" s="5">
        <v>835.77</v>
      </c>
      <c r="N78" s="5" t="s">
        <v>64</v>
      </c>
      <c r="O78" s="5" t="s">
        <v>65</v>
      </c>
      <c r="P78" s="5" t="s">
        <v>66</v>
      </c>
      <c r="Q78" s="5" t="str">
        <f t="shared" si="1"/>
        <v>GL500.57310028</v>
      </c>
      <c r="R78" s="104" t="str">
        <f>VLOOKUP($Q78,[9]Map!$D:$F,2,FALSE)</f>
        <v>D5701 - Wages &amp; Other</v>
      </c>
      <c r="S78" s="104" t="str">
        <f>VLOOKUP($Q78,[9]Map!$D:$F,3,FALSE)</f>
        <v>AC5710 - Wages Salaries &amp; Benefits</v>
      </c>
      <c r="T78" s="245" t="str">
        <f>VLOOKUP(D78,[9]Map!$A$12:$B$21,2,FALSE)</f>
        <v>GL journal entry</v>
      </c>
      <c r="U78" s="5"/>
      <c r="V78" s="1" t="s">
        <v>117</v>
      </c>
      <c r="W78" s="1" t="s">
        <v>482</v>
      </c>
      <c r="X78" s="1" t="s">
        <v>483</v>
      </c>
    </row>
    <row r="79" spans="1:24" hidden="1" x14ac:dyDescent="0.15">
      <c r="A79" s="1" t="s">
        <v>166</v>
      </c>
      <c r="B79" s="1" t="s">
        <v>111</v>
      </c>
      <c r="C79" s="1" t="s">
        <v>87</v>
      </c>
      <c r="D79" s="1" t="s">
        <v>93</v>
      </c>
      <c r="E79" s="1" t="s">
        <v>80</v>
      </c>
      <c r="F79" s="1" t="s">
        <v>139</v>
      </c>
      <c r="G79" s="1"/>
      <c r="H79" s="1"/>
      <c r="I79" s="1" t="s">
        <v>106</v>
      </c>
      <c r="J79" s="4">
        <v>45315</v>
      </c>
      <c r="K79" s="4">
        <v>45310</v>
      </c>
      <c r="L79" s="1" t="s">
        <v>63</v>
      </c>
      <c r="M79" s="5">
        <v>835.77</v>
      </c>
      <c r="N79" s="5" t="s">
        <v>64</v>
      </c>
      <c r="O79" s="5" t="s">
        <v>65</v>
      </c>
      <c r="P79" s="5" t="s">
        <v>66</v>
      </c>
      <c r="Q79" s="5" t="str">
        <f t="shared" si="1"/>
        <v>GL500.57310028</v>
      </c>
      <c r="R79" s="104" t="str">
        <f>VLOOKUP($Q79,[9]Map!$D:$F,2,FALSE)</f>
        <v>D5701 - Wages &amp; Other</v>
      </c>
      <c r="S79" s="104" t="str">
        <f>VLOOKUP($Q79,[9]Map!$D:$F,3,FALSE)</f>
        <v>AC5710 - Wages Salaries &amp; Benefits</v>
      </c>
      <c r="T79" s="245" t="str">
        <f>VLOOKUP(D79,[9]Map!$A$12:$B$21,2,FALSE)</f>
        <v>GL journal entry</v>
      </c>
      <c r="U79" s="5"/>
      <c r="V79" s="1" t="s">
        <v>117</v>
      </c>
      <c r="W79" s="1" t="s">
        <v>484</v>
      </c>
      <c r="X79" s="1" t="s">
        <v>485</v>
      </c>
    </row>
    <row r="80" spans="1:24" hidden="1" x14ac:dyDescent="0.15">
      <c r="A80" s="1" t="s">
        <v>166</v>
      </c>
      <c r="B80" s="1" t="s">
        <v>111</v>
      </c>
      <c r="C80" s="1" t="s">
        <v>87</v>
      </c>
      <c r="D80" s="1" t="s">
        <v>93</v>
      </c>
      <c r="E80" s="1" t="s">
        <v>80</v>
      </c>
      <c r="F80" s="1" t="s">
        <v>330</v>
      </c>
      <c r="G80" s="1"/>
      <c r="H80" s="1"/>
      <c r="I80" s="1" t="s">
        <v>106</v>
      </c>
      <c r="J80" s="4">
        <v>45336</v>
      </c>
      <c r="K80" s="4">
        <v>45324</v>
      </c>
      <c r="L80" s="1" t="s">
        <v>63</v>
      </c>
      <c r="M80" s="5">
        <v>835.77</v>
      </c>
      <c r="N80" s="5" t="s">
        <v>64</v>
      </c>
      <c r="O80" s="5" t="s">
        <v>65</v>
      </c>
      <c r="P80" s="5" t="s">
        <v>66</v>
      </c>
      <c r="Q80" s="5" t="str">
        <f t="shared" si="1"/>
        <v>GL500.57310028</v>
      </c>
      <c r="R80" s="104" t="str">
        <f>VLOOKUP($Q80,[9]Map!$D:$F,2,FALSE)</f>
        <v>D5701 - Wages &amp; Other</v>
      </c>
      <c r="S80" s="104" t="str">
        <f>VLOOKUP($Q80,[9]Map!$D:$F,3,FALSE)</f>
        <v>AC5710 - Wages Salaries &amp; Benefits</v>
      </c>
      <c r="T80" s="245" t="str">
        <f>VLOOKUP(D80,[9]Map!$A$12:$B$21,2,FALSE)</f>
        <v>GL journal entry</v>
      </c>
      <c r="U80" s="5"/>
      <c r="V80" s="1" t="s">
        <v>117</v>
      </c>
      <c r="W80" s="1" t="s">
        <v>486</v>
      </c>
      <c r="X80" s="1" t="s">
        <v>487</v>
      </c>
    </row>
    <row r="81" spans="1:24" hidden="1" x14ac:dyDescent="0.15">
      <c r="A81" s="1" t="s">
        <v>166</v>
      </c>
      <c r="B81" s="1" t="s">
        <v>111</v>
      </c>
      <c r="C81" s="1" t="s">
        <v>87</v>
      </c>
      <c r="D81" s="1" t="s">
        <v>93</v>
      </c>
      <c r="E81" s="1" t="s">
        <v>80</v>
      </c>
      <c r="F81" s="1" t="s">
        <v>330</v>
      </c>
      <c r="G81" s="1"/>
      <c r="H81" s="1"/>
      <c r="I81" s="1" t="s">
        <v>106</v>
      </c>
      <c r="J81" s="4">
        <v>45352</v>
      </c>
      <c r="K81" s="4">
        <v>45338</v>
      </c>
      <c r="L81" s="1" t="s">
        <v>63</v>
      </c>
      <c r="M81" s="5">
        <v>835.77</v>
      </c>
      <c r="N81" s="5" t="s">
        <v>64</v>
      </c>
      <c r="O81" s="5" t="s">
        <v>65</v>
      </c>
      <c r="P81" s="5" t="s">
        <v>66</v>
      </c>
      <c r="Q81" s="5" t="str">
        <f t="shared" si="1"/>
        <v>GL500.57310028</v>
      </c>
      <c r="R81" s="104" t="str">
        <f>VLOOKUP($Q81,[9]Map!$D:$F,2,FALSE)</f>
        <v>D5701 - Wages &amp; Other</v>
      </c>
      <c r="S81" s="104" t="str">
        <f>VLOOKUP($Q81,[9]Map!$D:$F,3,FALSE)</f>
        <v>AC5710 - Wages Salaries &amp; Benefits</v>
      </c>
      <c r="T81" s="245" t="str">
        <f>VLOOKUP(D81,[9]Map!$A$12:$B$21,2,FALSE)</f>
        <v>GL journal entry</v>
      </c>
      <c r="U81" s="5"/>
      <c r="V81" s="1" t="s">
        <v>117</v>
      </c>
      <c r="W81" s="1" t="s">
        <v>488</v>
      </c>
      <c r="X81" s="1" t="s">
        <v>489</v>
      </c>
    </row>
    <row r="82" spans="1:24" hidden="1" x14ac:dyDescent="0.15">
      <c r="A82" s="1" t="s">
        <v>166</v>
      </c>
      <c r="B82" s="1" t="s">
        <v>112</v>
      </c>
      <c r="C82" s="1" t="s">
        <v>89</v>
      </c>
      <c r="D82" s="1" t="s">
        <v>93</v>
      </c>
      <c r="E82" s="1" t="s">
        <v>496</v>
      </c>
      <c r="F82" s="1" t="s">
        <v>139</v>
      </c>
      <c r="G82" s="1"/>
      <c r="H82" s="1"/>
      <c r="I82" s="1" t="s">
        <v>106</v>
      </c>
      <c r="J82" s="4">
        <v>45322</v>
      </c>
      <c r="K82" s="4">
        <v>45322</v>
      </c>
      <c r="L82" s="1" t="s">
        <v>63</v>
      </c>
      <c r="M82" s="5">
        <v>-2017.43</v>
      </c>
      <c r="N82" s="5" t="s">
        <v>64</v>
      </c>
      <c r="O82" s="5" t="s">
        <v>65</v>
      </c>
      <c r="P82" s="5" t="s">
        <v>66</v>
      </c>
      <c r="Q82" s="5" t="str">
        <f t="shared" si="1"/>
        <v>GL500.57800077</v>
      </c>
      <c r="R82" s="104" t="str">
        <f>VLOOKUP($Q82,[9]Map!$D:$F,2,FALSE)</f>
        <v>D5701 - Wages &amp; Other</v>
      </c>
      <c r="S82" s="104" t="str">
        <f>VLOOKUP($Q82,[9]Map!$D:$F,3,FALSE)</f>
        <v>AC5710 - Wages Salaries &amp; Benefits</v>
      </c>
      <c r="T82" s="245" t="str">
        <f>VLOOKUP(D82,[9]Map!$A$12:$B$21,2,FALSE)</f>
        <v>GL journal entry</v>
      </c>
      <c r="U82" s="5"/>
      <c r="V82" s="1" t="s">
        <v>117</v>
      </c>
      <c r="W82" s="1" t="s">
        <v>497</v>
      </c>
      <c r="X82" s="1" t="s">
        <v>498</v>
      </c>
    </row>
    <row r="83" spans="1:24" hidden="1" x14ac:dyDescent="0.15">
      <c r="A83" s="1" t="s">
        <v>166</v>
      </c>
      <c r="B83" s="1" t="s">
        <v>112</v>
      </c>
      <c r="C83" s="1" t="s">
        <v>89</v>
      </c>
      <c r="D83" s="1" t="s">
        <v>93</v>
      </c>
      <c r="E83" s="1" t="s">
        <v>80</v>
      </c>
      <c r="F83" s="1" t="s">
        <v>139</v>
      </c>
      <c r="G83" s="1"/>
      <c r="H83" s="1"/>
      <c r="I83" s="1" t="s">
        <v>106</v>
      </c>
      <c r="J83" s="4">
        <v>45307</v>
      </c>
      <c r="K83" s="4">
        <v>45296</v>
      </c>
      <c r="L83" s="1" t="s">
        <v>63</v>
      </c>
      <c r="M83" s="5">
        <v>33.799999999999997</v>
      </c>
      <c r="N83" s="5" t="s">
        <v>64</v>
      </c>
      <c r="O83" s="5" t="s">
        <v>65</v>
      </c>
      <c r="P83" s="5" t="s">
        <v>66</v>
      </c>
      <c r="Q83" s="5" t="str">
        <f t="shared" si="1"/>
        <v>GL500.57800077</v>
      </c>
      <c r="R83" s="104" t="str">
        <f>VLOOKUP($Q83,[9]Map!$D:$F,2,FALSE)</f>
        <v>D5701 - Wages &amp; Other</v>
      </c>
      <c r="S83" s="104" t="str">
        <f>VLOOKUP($Q83,[9]Map!$D:$F,3,FALSE)</f>
        <v>AC5710 - Wages Salaries &amp; Benefits</v>
      </c>
      <c r="T83" s="245" t="str">
        <f>VLOOKUP(D83,[9]Map!$A$12:$B$21,2,FALSE)</f>
        <v>GL journal entry</v>
      </c>
      <c r="U83" s="5"/>
      <c r="V83" s="1" t="s">
        <v>117</v>
      </c>
      <c r="W83" s="1" t="s">
        <v>482</v>
      </c>
      <c r="X83" s="1" t="s">
        <v>483</v>
      </c>
    </row>
    <row r="84" spans="1:24" hidden="1" x14ac:dyDescent="0.15">
      <c r="A84" s="1" t="s">
        <v>166</v>
      </c>
      <c r="B84" s="1" t="s">
        <v>112</v>
      </c>
      <c r="C84" s="1" t="s">
        <v>89</v>
      </c>
      <c r="D84" s="1" t="s">
        <v>93</v>
      </c>
      <c r="E84" s="1" t="s">
        <v>80</v>
      </c>
      <c r="F84" s="1" t="s">
        <v>139</v>
      </c>
      <c r="G84" s="1"/>
      <c r="H84" s="1"/>
      <c r="I84" s="1" t="s">
        <v>106</v>
      </c>
      <c r="J84" s="4">
        <v>45315</v>
      </c>
      <c r="K84" s="4">
        <v>45310</v>
      </c>
      <c r="L84" s="1" t="s">
        <v>63</v>
      </c>
      <c r="M84" s="5">
        <v>33.799999999999997</v>
      </c>
      <c r="N84" s="5" t="s">
        <v>64</v>
      </c>
      <c r="O84" s="5" t="s">
        <v>65</v>
      </c>
      <c r="P84" s="5" t="s">
        <v>66</v>
      </c>
      <c r="Q84" s="5" t="str">
        <f t="shared" si="1"/>
        <v>GL500.57800077</v>
      </c>
      <c r="R84" s="104" t="str">
        <f>VLOOKUP($Q84,[9]Map!$D:$F,2,FALSE)</f>
        <v>D5701 - Wages &amp; Other</v>
      </c>
      <c r="S84" s="104" t="str">
        <f>VLOOKUP($Q84,[9]Map!$D:$F,3,FALSE)</f>
        <v>AC5710 - Wages Salaries &amp; Benefits</v>
      </c>
      <c r="T84" s="245" t="str">
        <f>VLOOKUP(D84,[9]Map!$A$12:$B$21,2,FALSE)</f>
        <v>GL journal entry</v>
      </c>
      <c r="U84" s="5"/>
      <c r="V84" s="1" t="s">
        <v>117</v>
      </c>
      <c r="W84" s="1" t="s">
        <v>484</v>
      </c>
      <c r="X84" s="1" t="s">
        <v>485</v>
      </c>
    </row>
    <row r="85" spans="1:24" hidden="1" x14ac:dyDescent="0.15">
      <c r="A85" s="1" t="s">
        <v>166</v>
      </c>
      <c r="B85" s="1" t="s">
        <v>112</v>
      </c>
      <c r="C85" s="1" t="s">
        <v>89</v>
      </c>
      <c r="D85" s="1" t="s">
        <v>93</v>
      </c>
      <c r="E85" s="1" t="s">
        <v>96</v>
      </c>
      <c r="F85" s="1" t="s">
        <v>139</v>
      </c>
      <c r="G85" s="1"/>
      <c r="H85" s="1"/>
      <c r="I85" s="1" t="s">
        <v>106</v>
      </c>
      <c r="J85" s="4">
        <v>45323</v>
      </c>
      <c r="K85" s="4">
        <v>45322</v>
      </c>
      <c r="L85" s="1" t="s">
        <v>63</v>
      </c>
      <c r="M85" s="5">
        <v>1046.75</v>
      </c>
      <c r="N85" s="5" t="s">
        <v>64</v>
      </c>
      <c r="O85" s="5" t="s">
        <v>65</v>
      </c>
      <c r="P85" s="5" t="s">
        <v>66</v>
      </c>
      <c r="Q85" s="5" t="str">
        <f t="shared" si="1"/>
        <v>GL500.57800077</v>
      </c>
      <c r="R85" s="104" t="str">
        <f>VLOOKUP($Q85,[9]Map!$D:$F,2,FALSE)</f>
        <v>D5701 - Wages &amp; Other</v>
      </c>
      <c r="S85" s="104" t="str">
        <f>VLOOKUP($Q85,[9]Map!$D:$F,3,FALSE)</f>
        <v>AC5710 - Wages Salaries &amp; Benefits</v>
      </c>
      <c r="T85" s="245" t="str">
        <f>VLOOKUP(D85,[9]Map!$A$12:$B$21,2,FALSE)</f>
        <v>GL journal entry</v>
      </c>
      <c r="U85" s="5"/>
      <c r="V85" s="1" t="s">
        <v>117</v>
      </c>
      <c r="W85" s="1" t="s">
        <v>499</v>
      </c>
      <c r="X85" s="1" t="s">
        <v>500</v>
      </c>
    </row>
    <row r="86" spans="1:24" hidden="1" x14ac:dyDescent="0.15">
      <c r="A86" s="1" t="s">
        <v>166</v>
      </c>
      <c r="B86" s="1" t="s">
        <v>112</v>
      </c>
      <c r="C86" s="1" t="s">
        <v>89</v>
      </c>
      <c r="D86" s="1" t="s">
        <v>93</v>
      </c>
      <c r="E86" s="1" t="s">
        <v>490</v>
      </c>
      <c r="F86" s="1" t="s">
        <v>139</v>
      </c>
      <c r="G86" s="1"/>
      <c r="H86" s="1"/>
      <c r="I86" s="1" t="s">
        <v>106</v>
      </c>
      <c r="J86" s="4">
        <v>45322</v>
      </c>
      <c r="K86" s="4">
        <v>45322</v>
      </c>
      <c r="L86" s="1" t="s">
        <v>63</v>
      </c>
      <c r="M86" s="5">
        <v>159.47</v>
      </c>
      <c r="N86" s="5" t="s">
        <v>64</v>
      </c>
      <c r="O86" s="5" t="s">
        <v>65</v>
      </c>
      <c r="P86" s="5" t="s">
        <v>66</v>
      </c>
      <c r="Q86" s="5" t="str">
        <f t="shared" si="1"/>
        <v>GL500.57800077</v>
      </c>
      <c r="R86" s="104" t="str">
        <f>VLOOKUP($Q86,[9]Map!$D:$F,2,FALSE)</f>
        <v>D5701 - Wages &amp; Other</v>
      </c>
      <c r="S86" s="104" t="str">
        <f>VLOOKUP($Q86,[9]Map!$D:$F,3,FALSE)</f>
        <v>AC5710 - Wages Salaries &amp; Benefits</v>
      </c>
      <c r="T86" s="245" t="str">
        <f>VLOOKUP(D86,[9]Map!$A$12:$B$21,2,FALSE)</f>
        <v>GL journal entry</v>
      </c>
      <c r="U86" s="5"/>
      <c r="V86" s="1" t="s">
        <v>116</v>
      </c>
      <c r="W86" s="1" t="s">
        <v>491</v>
      </c>
      <c r="X86" s="1" t="s">
        <v>320</v>
      </c>
    </row>
    <row r="87" spans="1:24" hidden="1" x14ac:dyDescent="0.15">
      <c r="A87" s="1" t="s">
        <v>166</v>
      </c>
      <c r="B87" s="1" t="s">
        <v>112</v>
      </c>
      <c r="C87" s="1" t="s">
        <v>89</v>
      </c>
      <c r="D87" s="1" t="s">
        <v>93</v>
      </c>
      <c r="E87" s="1" t="s">
        <v>490</v>
      </c>
      <c r="F87" s="1" t="s">
        <v>139</v>
      </c>
      <c r="G87" s="1"/>
      <c r="H87" s="1"/>
      <c r="I87" s="1" t="s">
        <v>106</v>
      </c>
      <c r="J87" s="4">
        <v>45322</v>
      </c>
      <c r="K87" s="4">
        <v>45322</v>
      </c>
      <c r="L87" s="1" t="s">
        <v>63</v>
      </c>
      <c r="M87" s="5">
        <v>159.47</v>
      </c>
      <c r="N87" s="5" t="s">
        <v>64</v>
      </c>
      <c r="O87" s="5" t="s">
        <v>65</v>
      </c>
      <c r="P87" s="5" t="s">
        <v>66</v>
      </c>
      <c r="Q87" s="5" t="str">
        <f t="shared" si="1"/>
        <v>GL500.57800077</v>
      </c>
      <c r="R87" s="104" t="str">
        <f>VLOOKUP($Q87,[9]Map!$D:$F,2,FALSE)</f>
        <v>D5701 - Wages &amp; Other</v>
      </c>
      <c r="S87" s="104" t="str">
        <f>VLOOKUP($Q87,[9]Map!$D:$F,3,FALSE)</f>
        <v>AC5710 - Wages Salaries &amp; Benefits</v>
      </c>
      <c r="T87" s="245" t="str">
        <f>VLOOKUP(D87,[9]Map!$A$12:$B$21,2,FALSE)</f>
        <v>GL journal entry</v>
      </c>
      <c r="U87" s="5"/>
      <c r="V87" s="1" t="s">
        <v>116</v>
      </c>
      <c r="W87" s="1" t="s">
        <v>491</v>
      </c>
      <c r="X87" s="1" t="s">
        <v>320</v>
      </c>
    </row>
    <row r="88" spans="1:24" hidden="1" x14ac:dyDescent="0.15">
      <c r="A88" s="1" t="s">
        <v>166</v>
      </c>
      <c r="B88" s="1" t="s">
        <v>112</v>
      </c>
      <c r="C88" s="1" t="s">
        <v>89</v>
      </c>
      <c r="D88" s="1" t="s">
        <v>93</v>
      </c>
      <c r="E88" s="1" t="s">
        <v>80</v>
      </c>
      <c r="F88" s="1" t="s">
        <v>330</v>
      </c>
      <c r="G88" s="1"/>
      <c r="H88" s="1"/>
      <c r="I88" s="1" t="s">
        <v>106</v>
      </c>
      <c r="J88" s="4">
        <v>45336</v>
      </c>
      <c r="K88" s="4">
        <v>45324</v>
      </c>
      <c r="L88" s="1" t="s">
        <v>63</v>
      </c>
      <c r="M88" s="5">
        <v>33.799999999999997</v>
      </c>
      <c r="N88" s="5" t="s">
        <v>64</v>
      </c>
      <c r="O88" s="5" t="s">
        <v>65</v>
      </c>
      <c r="P88" s="5" t="s">
        <v>66</v>
      </c>
      <c r="Q88" s="5" t="str">
        <f t="shared" si="1"/>
        <v>GL500.57800077</v>
      </c>
      <c r="R88" s="104" t="str">
        <f>VLOOKUP($Q88,[9]Map!$D:$F,2,FALSE)</f>
        <v>D5701 - Wages &amp; Other</v>
      </c>
      <c r="S88" s="104" t="str">
        <f>VLOOKUP($Q88,[9]Map!$D:$F,3,FALSE)</f>
        <v>AC5710 - Wages Salaries &amp; Benefits</v>
      </c>
      <c r="T88" s="245" t="str">
        <f>VLOOKUP(D88,[9]Map!$A$12:$B$21,2,FALSE)</f>
        <v>GL journal entry</v>
      </c>
      <c r="U88" s="5"/>
      <c r="V88" s="1" t="s">
        <v>117</v>
      </c>
      <c r="W88" s="1" t="s">
        <v>486</v>
      </c>
      <c r="X88" s="1" t="s">
        <v>487</v>
      </c>
    </row>
    <row r="89" spans="1:24" hidden="1" x14ac:dyDescent="0.15">
      <c r="A89" s="1" t="s">
        <v>166</v>
      </c>
      <c r="B89" s="1" t="s">
        <v>112</v>
      </c>
      <c r="C89" s="1" t="s">
        <v>89</v>
      </c>
      <c r="D89" s="1" t="s">
        <v>93</v>
      </c>
      <c r="E89" s="1" t="s">
        <v>96</v>
      </c>
      <c r="F89" s="1" t="s">
        <v>330</v>
      </c>
      <c r="G89" s="1"/>
      <c r="H89" s="1"/>
      <c r="I89" s="1" t="s">
        <v>106</v>
      </c>
      <c r="J89" s="4">
        <v>45351</v>
      </c>
      <c r="K89" s="4">
        <v>45351</v>
      </c>
      <c r="L89" s="1" t="s">
        <v>63</v>
      </c>
      <c r="M89" s="5">
        <v>1046.75</v>
      </c>
      <c r="N89" s="5" t="s">
        <v>64</v>
      </c>
      <c r="O89" s="5" t="s">
        <v>65</v>
      </c>
      <c r="P89" s="5" t="s">
        <v>66</v>
      </c>
      <c r="Q89" s="5" t="str">
        <f t="shared" si="1"/>
        <v>GL500.57800077</v>
      </c>
      <c r="R89" s="104" t="str">
        <f>VLOOKUP($Q89,[9]Map!$D:$F,2,FALSE)</f>
        <v>D5701 - Wages &amp; Other</v>
      </c>
      <c r="S89" s="104" t="str">
        <f>VLOOKUP($Q89,[9]Map!$D:$F,3,FALSE)</f>
        <v>AC5710 - Wages Salaries &amp; Benefits</v>
      </c>
      <c r="T89" s="245" t="str">
        <f>VLOOKUP(D89,[9]Map!$A$12:$B$21,2,FALSE)</f>
        <v>GL journal entry</v>
      </c>
      <c r="U89" s="5"/>
      <c r="V89" s="1" t="s">
        <v>117</v>
      </c>
      <c r="W89" s="1" t="s">
        <v>501</v>
      </c>
      <c r="X89" s="1" t="s">
        <v>502</v>
      </c>
    </row>
    <row r="90" spans="1:24" hidden="1" x14ac:dyDescent="0.15">
      <c r="A90" s="1" t="s">
        <v>166</v>
      </c>
      <c r="B90" s="1" t="s">
        <v>112</v>
      </c>
      <c r="C90" s="1" t="s">
        <v>89</v>
      </c>
      <c r="D90" s="1" t="s">
        <v>93</v>
      </c>
      <c r="E90" s="1" t="s">
        <v>80</v>
      </c>
      <c r="F90" s="1" t="s">
        <v>330</v>
      </c>
      <c r="G90" s="1"/>
      <c r="H90" s="1"/>
      <c r="I90" s="1" t="s">
        <v>106</v>
      </c>
      <c r="J90" s="4">
        <v>45352</v>
      </c>
      <c r="K90" s="4">
        <v>45338</v>
      </c>
      <c r="L90" s="1" t="s">
        <v>63</v>
      </c>
      <c r="M90" s="5">
        <v>33.799999999999997</v>
      </c>
      <c r="N90" s="5" t="s">
        <v>64</v>
      </c>
      <c r="O90" s="5" t="s">
        <v>65</v>
      </c>
      <c r="P90" s="5" t="s">
        <v>66</v>
      </c>
      <c r="Q90" s="5" t="str">
        <f t="shared" si="1"/>
        <v>GL500.57800077</v>
      </c>
      <c r="R90" s="104" t="str">
        <f>VLOOKUP($Q90,[9]Map!$D:$F,2,FALSE)</f>
        <v>D5701 - Wages &amp; Other</v>
      </c>
      <c r="S90" s="104" t="str">
        <f>VLOOKUP($Q90,[9]Map!$D:$F,3,FALSE)</f>
        <v>AC5710 - Wages Salaries &amp; Benefits</v>
      </c>
      <c r="T90" s="245" t="str">
        <f>VLOOKUP(D90,[9]Map!$A$12:$B$21,2,FALSE)</f>
        <v>GL journal entry</v>
      </c>
      <c r="U90" s="5"/>
      <c r="V90" s="1" t="s">
        <v>117</v>
      </c>
      <c r="W90" s="1" t="s">
        <v>488</v>
      </c>
      <c r="X90" s="1" t="s">
        <v>489</v>
      </c>
    </row>
    <row r="91" spans="1:24" hidden="1" x14ac:dyDescent="0.15">
      <c r="A91" s="1" t="s">
        <v>166</v>
      </c>
      <c r="B91" s="1" t="s">
        <v>112</v>
      </c>
      <c r="C91" s="1" t="s">
        <v>89</v>
      </c>
      <c r="D91" s="1" t="s">
        <v>93</v>
      </c>
      <c r="E91" s="1" t="s">
        <v>490</v>
      </c>
      <c r="F91" s="1" t="s">
        <v>330</v>
      </c>
      <c r="G91" s="1"/>
      <c r="H91" s="1"/>
      <c r="I91" s="1" t="s">
        <v>106</v>
      </c>
      <c r="J91" s="4">
        <v>45351</v>
      </c>
      <c r="K91" s="4">
        <v>45351</v>
      </c>
      <c r="L91" s="1" t="s">
        <v>63</v>
      </c>
      <c r="M91" s="5">
        <v>159.47</v>
      </c>
      <c r="N91" s="5" t="s">
        <v>64</v>
      </c>
      <c r="O91" s="5" t="s">
        <v>65</v>
      </c>
      <c r="P91" s="5" t="s">
        <v>66</v>
      </c>
      <c r="Q91" s="5" t="str">
        <f t="shared" si="1"/>
        <v>GL500.57800077</v>
      </c>
      <c r="R91" s="104" t="str">
        <f>VLOOKUP($Q91,[9]Map!$D:$F,2,FALSE)</f>
        <v>D5701 - Wages &amp; Other</v>
      </c>
      <c r="S91" s="104" t="str">
        <f>VLOOKUP($Q91,[9]Map!$D:$F,3,FALSE)</f>
        <v>AC5710 - Wages Salaries &amp; Benefits</v>
      </c>
      <c r="T91" s="245" t="str">
        <f>VLOOKUP(D91,[9]Map!$A$12:$B$21,2,FALSE)</f>
        <v>GL journal entry</v>
      </c>
      <c r="U91" s="5"/>
      <c r="V91" s="1" t="s">
        <v>116</v>
      </c>
      <c r="W91" s="1" t="s">
        <v>492</v>
      </c>
      <c r="X91" s="1" t="s">
        <v>493</v>
      </c>
    </row>
    <row r="92" spans="1:24" hidden="1" x14ac:dyDescent="0.15">
      <c r="A92" s="1" t="s">
        <v>166</v>
      </c>
      <c r="B92" s="1" t="s">
        <v>112</v>
      </c>
      <c r="C92" s="1" t="s">
        <v>89</v>
      </c>
      <c r="D92" s="1" t="s">
        <v>93</v>
      </c>
      <c r="E92" s="1" t="s">
        <v>490</v>
      </c>
      <c r="F92" s="1" t="s">
        <v>330</v>
      </c>
      <c r="G92" s="1"/>
      <c r="H92" s="1"/>
      <c r="I92" s="1" t="s">
        <v>106</v>
      </c>
      <c r="J92" s="4">
        <v>45351</v>
      </c>
      <c r="K92" s="4">
        <v>45351</v>
      </c>
      <c r="L92" s="1" t="s">
        <v>63</v>
      </c>
      <c r="M92" s="5">
        <v>159.47</v>
      </c>
      <c r="N92" s="5" t="s">
        <v>64</v>
      </c>
      <c r="O92" s="5" t="s">
        <v>65</v>
      </c>
      <c r="P92" s="5" t="s">
        <v>66</v>
      </c>
      <c r="Q92" s="5" t="str">
        <f t="shared" si="1"/>
        <v>GL500.57800077</v>
      </c>
      <c r="R92" s="104" t="str">
        <f>VLOOKUP($Q92,[9]Map!$D:$F,2,FALSE)</f>
        <v>D5701 - Wages &amp; Other</v>
      </c>
      <c r="S92" s="104" t="str">
        <f>VLOOKUP($Q92,[9]Map!$D:$F,3,FALSE)</f>
        <v>AC5710 - Wages Salaries &amp; Benefits</v>
      </c>
      <c r="T92" s="245" t="str">
        <f>VLOOKUP(D92,[9]Map!$A$12:$B$21,2,FALSE)</f>
        <v>GL journal entry</v>
      </c>
      <c r="U92" s="5"/>
      <c r="V92" s="1" t="s">
        <v>116</v>
      </c>
      <c r="W92" s="1" t="s">
        <v>492</v>
      </c>
      <c r="X92" s="1" t="s">
        <v>493</v>
      </c>
    </row>
    <row r="93" spans="1:24" hidden="1" x14ac:dyDescent="0.15">
      <c r="A93" s="1" t="s">
        <v>166</v>
      </c>
      <c r="B93" s="1" t="s">
        <v>113</v>
      </c>
      <c r="C93" s="1" t="s">
        <v>91</v>
      </c>
      <c r="D93" s="1" t="s">
        <v>93</v>
      </c>
      <c r="E93" s="1" t="s">
        <v>80</v>
      </c>
      <c r="F93" s="1" t="s">
        <v>139</v>
      </c>
      <c r="G93" s="1"/>
      <c r="H93" s="1"/>
      <c r="I93" s="1" t="s">
        <v>106</v>
      </c>
      <c r="J93" s="4">
        <v>45307</v>
      </c>
      <c r="K93" s="4">
        <v>45296</v>
      </c>
      <c r="L93" s="1" t="s">
        <v>63</v>
      </c>
      <c r="M93" s="5">
        <v>21.67</v>
      </c>
      <c r="N93" s="5" t="s">
        <v>64</v>
      </c>
      <c r="O93" s="5" t="s">
        <v>65</v>
      </c>
      <c r="P93" s="5" t="s">
        <v>66</v>
      </c>
      <c r="Q93" s="5" t="str">
        <f t="shared" si="1"/>
        <v>GL500.57800078</v>
      </c>
      <c r="R93" s="104" t="str">
        <f>VLOOKUP($Q93,[9]Map!$D:$F,2,FALSE)</f>
        <v>D5701 - Wages &amp; Other</v>
      </c>
      <c r="S93" s="104" t="str">
        <f>VLOOKUP($Q93,[9]Map!$D:$F,3,FALSE)</f>
        <v>AC5710 - Wages Salaries &amp; Benefits</v>
      </c>
      <c r="T93" s="245" t="str">
        <f>VLOOKUP(D93,[9]Map!$A$12:$B$21,2,FALSE)</f>
        <v>GL journal entry</v>
      </c>
      <c r="U93" s="5"/>
      <c r="V93" s="1" t="s">
        <v>117</v>
      </c>
      <c r="W93" s="1" t="s">
        <v>482</v>
      </c>
      <c r="X93" s="1" t="s">
        <v>483</v>
      </c>
    </row>
    <row r="94" spans="1:24" hidden="1" x14ac:dyDescent="0.15">
      <c r="A94" s="1" t="s">
        <v>166</v>
      </c>
      <c r="B94" s="1" t="s">
        <v>113</v>
      </c>
      <c r="C94" s="1" t="s">
        <v>91</v>
      </c>
      <c r="D94" s="1" t="s">
        <v>93</v>
      </c>
      <c r="E94" s="1" t="s">
        <v>80</v>
      </c>
      <c r="F94" s="1" t="s">
        <v>139</v>
      </c>
      <c r="G94" s="1"/>
      <c r="H94" s="1"/>
      <c r="I94" s="1" t="s">
        <v>106</v>
      </c>
      <c r="J94" s="4">
        <v>45315</v>
      </c>
      <c r="K94" s="4">
        <v>45310</v>
      </c>
      <c r="L94" s="1" t="s">
        <v>63</v>
      </c>
      <c r="M94" s="5">
        <v>21.67</v>
      </c>
      <c r="N94" s="5" t="s">
        <v>64</v>
      </c>
      <c r="O94" s="5" t="s">
        <v>65</v>
      </c>
      <c r="P94" s="5" t="s">
        <v>66</v>
      </c>
      <c r="Q94" s="5" t="str">
        <f t="shared" si="1"/>
        <v>GL500.57800078</v>
      </c>
      <c r="R94" s="104" t="str">
        <f>VLOOKUP($Q94,[9]Map!$D:$F,2,FALSE)</f>
        <v>D5701 - Wages &amp; Other</v>
      </c>
      <c r="S94" s="104" t="str">
        <f>VLOOKUP($Q94,[9]Map!$D:$F,3,FALSE)</f>
        <v>AC5710 - Wages Salaries &amp; Benefits</v>
      </c>
      <c r="T94" s="245" t="str">
        <f>VLOOKUP(D94,[9]Map!$A$12:$B$21,2,FALSE)</f>
        <v>GL journal entry</v>
      </c>
      <c r="U94" s="5"/>
      <c r="V94" s="1" t="s">
        <v>117</v>
      </c>
      <c r="W94" s="1" t="s">
        <v>484</v>
      </c>
      <c r="X94" s="1" t="s">
        <v>485</v>
      </c>
    </row>
    <row r="95" spans="1:24" hidden="1" x14ac:dyDescent="0.15">
      <c r="A95" s="1" t="s">
        <v>166</v>
      </c>
      <c r="B95" s="1" t="s">
        <v>113</v>
      </c>
      <c r="C95" s="1" t="s">
        <v>91</v>
      </c>
      <c r="D95" s="1" t="s">
        <v>93</v>
      </c>
      <c r="E95" s="1" t="s">
        <v>80</v>
      </c>
      <c r="F95" s="1" t="s">
        <v>330</v>
      </c>
      <c r="G95" s="1"/>
      <c r="H95" s="1"/>
      <c r="I95" s="1" t="s">
        <v>106</v>
      </c>
      <c r="J95" s="4">
        <v>45336</v>
      </c>
      <c r="K95" s="4">
        <v>45324</v>
      </c>
      <c r="L95" s="1" t="s">
        <v>63</v>
      </c>
      <c r="M95" s="5">
        <v>21.67</v>
      </c>
      <c r="N95" s="5" t="s">
        <v>64</v>
      </c>
      <c r="O95" s="5" t="s">
        <v>65</v>
      </c>
      <c r="P95" s="5" t="s">
        <v>66</v>
      </c>
      <c r="Q95" s="5" t="str">
        <f t="shared" si="1"/>
        <v>GL500.57800078</v>
      </c>
      <c r="R95" s="104" t="str">
        <f>VLOOKUP($Q95,[9]Map!$D:$F,2,FALSE)</f>
        <v>D5701 - Wages &amp; Other</v>
      </c>
      <c r="S95" s="104" t="str">
        <f>VLOOKUP($Q95,[9]Map!$D:$F,3,FALSE)</f>
        <v>AC5710 - Wages Salaries &amp; Benefits</v>
      </c>
      <c r="T95" s="245" t="str">
        <f>VLOOKUP(D95,[9]Map!$A$12:$B$21,2,FALSE)</f>
        <v>GL journal entry</v>
      </c>
      <c r="U95" s="5"/>
      <c r="V95" s="1" t="s">
        <v>117</v>
      </c>
      <c r="W95" s="1" t="s">
        <v>486</v>
      </c>
      <c r="X95" s="1" t="s">
        <v>487</v>
      </c>
    </row>
    <row r="96" spans="1:24" hidden="1" x14ac:dyDescent="0.15">
      <c r="A96" s="1" t="s">
        <v>166</v>
      </c>
      <c r="B96" s="1" t="s">
        <v>113</v>
      </c>
      <c r="C96" s="1" t="s">
        <v>91</v>
      </c>
      <c r="D96" s="1" t="s">
        <v>93</v>
      </c>
      <c r="E96" s="1" t="s">
        <v>80</v>
      </c>
      <c r="F96" s="1" t="s">
        <v>330</v>
      </c>
      <c r="G96" s="1"/>
      <c r="H96" s="1"/>
      <c r="I96" s="1" t="s">
        <v>106</v>
      </c>
      <c r="J96" s="4">
        <v>45352</v>
      </c>
      <c r="K96" s="4">
        <v>45338</v>
      </c>
      <c r="L96" s="1" t="s">
        <v>63</v>
      </c>
      <c r="M96" s="5">
        <v>21.67</v>
      </c>
      <c r="N96" s="5" t="s">
        <v>64</v>
      </c>
      <c r="O96" s="5" t="s">
        <v>65</v>
      </c>
      <c r="P96" s="5" t="s">
        <v>66</v>
      </c>
      <c r="Q96" s="5" t="str">
        <f t="shared" si="1"/>
        <v>GL500.57800078</v>
      </c>
      <c r="R96" s="104" t="str">
        <f>VLOOKUP($Q96,[9]Map!$D:$F,2,FALSE)</f>
        <v>D5701 - Wages &amp; Other</v>
      </c>
      <c r="S96" s="104" t="str">
        <f>VLOOKUP($Q96,[9]Map!$D:$F,3,FALSE)</f>
        <v>AC5710 - Wages Salaries &amp; Benefits</v>
      </c>
      <c r="T96" s="245" t="str">
        <f>VLOOKUP(D96,[9]Map!$A$12:$B$21,2,FALSE)</f>
        <v>GL journal entry</v>
      </c>
      <c r="U96" s="5"/>
      <c r="V96" s="1" t="s">
        <v>117</v>
      </c>
      <c r="W96" s="1" t="s">
        <v>488</v>
      </c>
      <c r="X96" s="1" t="s">
        <v>489</v>
      </c>
    </row>
    <row r="97" spans="1:24" hidden="1" x14ac:dyDescent="0.15">
      <c r="A97" s="1" t="s">
        <v>166</v>
      </c>
      <c r="B97" s="1" t="s">
        <v>503</v>
      </c>
      <c r="C97" s="1" t="s">
        <v>504</v>
      </c>
      <c r="D97" s="1" t="s">
        <v>93</v>
      </c>
      <c r="E97" s="1" t="s">
        <v>505</v>
      </c>
      <c r="F97" s="1" t="s">
        <v>139</v>
      </c>
      <c r="G97" s="1"/>
      <c r="H97" s="1"/>
      <c r="I97" s="1" t="s">
        <v>106</v>
      </c>
      <c r="J97" s="4">
        <v>45320</v>
      </c>
      <c r="K97" s="4">
        <v>45320</v>
      </c>
      <c r="L97" s="1" t="s">
        <v>63</v>
      </c>
      <c r="M97" s="5">
        <v>-20833.330000000002</v>
      </c>
      <c r="N97" s="5" t="s">
        <v>64</v>
      </c>
      <c r="O97" s="5" t="s">
        <v>65</v>
      </c>
      <c r="P97" s="5" t="s">
        <v>66</v>
      </c>
      <c r="Q97" s="5" t="str">
        <f t="shared" si="1"/>
        <v>GL500.87200001</v>
      </c>
      <c r="R97" s="104" t="str">
        <f>VLOOKUP($Q97,[9]Map!$D:$F,2,FALSE)</f>
        <v>D7000 - Internal Recharge</v>
      </c>
      <c r="S97" s="104" t="str">
        <f>VLOOKUP($Q97,[9]Map!$D:$F,3,FALSE)</f>
        <v>AC7100 - Logistics PAD Reclass</v>
      </c>
      <c r="T97" s="245" t="str">
        <f>VLOOKUP(D97,[9]Map!$A$12:$B$21,2,FALSE)</f>
        <v>GL journal entry</v>
      </c>
      <c r="U97" s="5"/>
      <c r="V97" s="1" t="s">
        <v>469</v>
      </c>
      <c r="W97" s="1" t="s">
        <v>506</v>
      </c>
      <c r="X97" s="1" t="s">
        <v>507</v>
      </c>
    </row>
    <row r="98" spans="1:24" hidden="1" x14ac:dyDescent="0.15">
      <c r="A98" s="1" t="s">
        <v>166</v>
      </c>
      <c r="B98" s="1" t="s">
        <v>503</v>
      </c>
      <c r="C98" s="1" t="s">
        <v>504</v>
      </c>
      <c r="D98" s="1" t="s">
        <v>93</v>
      </c>
      <c r="E98" s="1" t="s">
        <v>508</v>
      </c>
      <c r="F98" s="1" t="s">
        <v>139</v>
      </c>
      <c r="G98" s="1"/>
      <c r="H98" s="1"/>
      <c r="I98" s="1" t="s">
        <v>106</v>
      </c>
      <c r="J98" s="4">
        <v>45320</v>
      </c>
      <c r="K98" s="4">
        <v>45320</v>
      </c>
      <c r="L98" s="1" t="s">
        <v>63</v>
      </c>
      <c r="M98" s="5">
        <v>6991.67</v>
      </c>
      <c r="N98" s="5" t="s">
        <v>64</v>
      </c>
      <c r="O98" s="5" t="s">
        <v>65</v>
      </c>
      <c r="P98" s="5" t="s">
        <v>66</v>
      </c>
      <c r="Q98" s="5" t="str">
        <f t="shared" si="1"/>
        <v>GL500.87200001</v>
      </c>
      <c r="R98" s="104" t="str">
        <f>VLOOKUP($Q98,[9]Map!$D:$F,2,FALSE)</f>
        <v>D7000 - Internal Recharge</v>
      </c>
      <c r="S98" s="104" t="str">
        <f>VLOOKUP($Q98,[9]Map!$D:$F,3,FALSE)</f>
        <v>AC7100 - Logistics PAD Reclass</v>
      </c>
      <c r="T98" s="245" t="str">
        <f>VLOOKUP(D98,[9]Map!$A$12:$B$21,2,FALSE)</f>
        <v>GL journal entry</v>
      </c>
      <c r="U98" s="5"/>
      <c r="V98" s="1" t="s">
        <v>469</v>
      </c>
      <c r="W98" s="1" t="s">
        <v>506</v>
      </c>
      <c r="X98" s="1" t="s">
        <v>507</v>
      </c>
    </row>
    <row r="99" spans="1:24" hidden="1" x14ac:dyDescent="0.15">
      <c r="A99" s="1" t="s">
        <v>166</v>
      </c>
      <c r="B99" s="1" t="s">
        <v>503</v>
      </c>
      <c r="C99" s="1" t="s">
        <v>504</v>
      </c>
      <c r="D99" s="1" t="s">
        <v>93</v>
      </c>
      <c r="E99" s="1" t="s">
        <v>505</v>
      </c>
      <c r="F99" s="1" t="s">
        <v>330</v>
      </c>
      <c r="G99" s="1"/>
      <c r="H99" s="1"/>
      <c r="I99" s="1" t="s">
        <v>106</v>
      </c>
      <c r="J99" s="4">
        <v>45344</v>
      </c>
      <c r="K99" s="4">
        <v>45344</v>
      </c>
      <c r="L99" s="1" t="s">
        <v>63</v>
      </c>
      <c r="M99" s="5">
        <v>-20833.330000000002</v>
      </c>
      <c r="N99" s="5" t="s">
        <v>64</v>
      </c>
      <c r="O99" s="5" t="s">
        <v>65</v>
      </c>
      <c r="P99" s="5" t="s">
        <v>66</v>
      </c>
      <c r="Q99" s="5" t="str">
        <f t="shared" si="1"/>
        <v>GL500.87200001</v>
      </c>
      <c r="R99" s="104" t="str">
        <f>VLOOKUP($Q99,[9]Map!$D:$F,2,FALSE)</f>
        <v>D7000 - Internal Recharge</v>
      </c>
      <c r="S99" s="104" t="str">
        <f>VLOOKUP($Q99,[9]Map!$D:$F,3,FALSE)</f>
        <v>AC7100 - Logistics PAD Reclass</v>
      </c>
      <c r="T99" s="245" t="str">
        <f>VLOOKUP(D99,[9]Map!$A$12:$B$21,2,FALSE)</f>
        <v>GL journal entry</v>
      </c>
      <c r="U99" s="5"/>
      <c r="V99" s="1" t="s">
        <v>469</v>
      </c>
      <c r="W99" s="1" t="s">
        <v>509</v>
      </c>
      <c r="X99" s="1" t="s">
        <v>510</v>
      </c>
    </row>
    <row r="100" spans="1:24" hidden="1" x14ac:dyDescent="0.15">
      <c r="A100" s="1" t="s">
        <v>166</v>
      </c>
      <c r="B100" s="1" t="s">
        <v>503</v>
      </c>
      <c r="C100" s="1" t="s">
        <v>504</v>
      </c>
      <c r="D100" s="1" t="s">
        <v>93</v>
      </c>
      <c r="E100" s="1" t="s">
        <v>508</v>
      </c>
      <c r="F100" s="1" t="s">
        <v>330</v>
      </c>
      <c r="G100" s="1"/>
      <c r="H100" s="1"/>
      <c r="I100" s="1" t="s">
        <v>106</v>
      </c>
      <c r="J100" s="4">
        <v>45344</v>
      </c>
      <c r="K100" s="4">
        <v>45344</v>
      </c>
      <c r="L100" s="1" t="s">
        <v>63</v>
      </c>
      <c r="M100" s="5">
        <v>6991.67</v>
      </c>
      <c r="N100" s="5" t="s">
        <v>64</v>
      </c>
      <c r="O100" s="5" t="s">
        <v>65</v>
      </c>
      <c r="P100" s="5" t="s">
        <v>66</v>
      </c>
      <c r="Q100" s="5" t="str">
        <f t="shared" si="1"/>
        <v>GL500.87200001</v>
      </c>
      <c r="R100" s="104" t="str">
        <f>VLOOKUP($Q100,[9]Map!$D:$F,2,FALSE)</f>
        <v>D7000 - Internal Recharge</v>
      </c>
      <c r="S100" s="104" t="str">
        <f>VLOOKUP($Q100,[9]Map!$D:$F,3,FALSE)</f>
        <v>AC7100 - Logistics PAD Reclass</v>
      </c>
      <c r="T100" s="245" t="str">
        <f>VLOOKUP(D100,[9]Map!$A$12:$B$21,2,FALSE)</f>
        <v>GL journal entry</v>
      </c>
      <c r="U100" s="5"/>
      <c r="V100" s="1" t="s">
        <v>469</v>
      </c>
      <c r="W100" s="1" t="s">
        <v>509</v>
      </c>
      <c r="X100" s="1" t="s">
        <v>510</v>
      </c>
    </row>
    <row r="101" spans="1:24" hidden="1" x14ac:dyDescent="0.15">
      <c r="A101" s="1" t="s">
        <v>168</v>
      </c>
      <c r="B101" s="1" t="s">
        <v>105</v>
      </c>
      <c r="C101" s="1" t="s">
        <v>77</v>
      </c>
      <c r="D101" s="1" t="s">
        <v>93</v>
      </c>
      <c r="E101" s="1" t="s">
        <v>94</v>
      </c>
      <c r="F101" s="1" t="s">
        <v>139</v>
      </c>
      <c r="G101" s="1"/>
      <c r="H101" s="1"/>
      <c r="I101" s="1" t="s">
        <v>106</v>
      </c>
      <c r="J101" s="4">
        <v>45301</v>
      </c>
      <c r="K101" s="4">
        <v>45301</v>
      </c>
      <c r="L101" s="1" t="s">
        <v>63</v>
      </c>
      <c r="M101" s="5">
        <v>-3016.19</v>
      </c>
      <c r="N101" s="5" t="s">
        <v>64</v>
      </c>
      <c r="O101" s="5" t="s">
        <v>65</v>
      </c>
      <c r="P101" s="5" t="s">
        <v>66</v>
      </c>
      <c r="Q101" s="5" t="str">
        <f t="shared" si="1"/>
        <v>GL500.45900087</v>
      </c>
      <c r="R101" s="104" t="str">
        <f>VLOOKUP($Q101,[9]Map!$D:$F,2,FALSE)</f>
        <v>D7000 - Internal Recharge</v>
      </c>
      <c r="S101" s="104" t="str">
        <f>VLOOKUP($Q101,[9]Map!$D:$F,3,FALSE)</f>
        <v>AC7200 - Other Recharge</v>
      </c>
      <c r="T101" s="245" t="str">
        <f>VLOOKUP(D101,[9]Map!$A$12:$B$21,2,FALSE)</f>
        <v>GL journal entry</v>
      </c>
      <c r="U101" s="5"/>
      <c r="V101" s="1" t="s">
        <v>116</v>
      </c>
      <c r="W101" s="1" t="s">
        <v>454</v>
      </c>
      <c r="X101" s="1" t="s">
        <v>154</v>
      </c>
    </row>
    <row r="102" spans="1:24" hidden="1" x14ac:dyDescent="0.15">
      <c r="A102" s="1" t="s">
        <v>168</v>
      </c>
      <c r="B102" s="1" t="s">
        <v>105</v>
      </c>
      <c r="C102" s="1" t="s">
        <v>77</v>
      </c>
      <c r="D102" s="1" t="s">
        <v>93</v>
      </c>
      <c r="E102" s="1" t="s">
        <v>94</v>
      </c>
      <c r="F102" s="1" t="s">
        <v>330</v>
      </c>
      <c r="G102" s="1"/>
      <c r="H102" s="1"/>
      <c r="I102" s="1" t="s">
        <v>106</v>
      </c>
      <c r="J102" s="4">
        <v>45330</v>
      </c>
      <c r="K102" s="4">
        <v>45330</v>
      </c>
      <c r="L102" s="1" t="s">
        <v>63</v>
      </c>
      <c r="M102" s="5">
        <v>-24172.31</v>
      </c>
      <c r="N102" s="5" t="s">
        <v>64</v>
      </c>
      <c r="O102" s="5" t="s">
        <v>65</v>
      </c>
      <c r="P102" s="5" t="s">
        <v>66</v>
      </c>
      <c r="Q102" s="5" t="str">
        <f t="shared" si="1"/>
        <v>GL500.45900087</v>
      </c>
      <c r="R102" s="104" t="str">
        <f>VLOOKUP($Q102,[9]Map!$D:$F,2,FALSE)</f>
        <v>D7000 - Internal Recharge</v>
      </c>
      <c r="S102" s="104" t="str">
        <f>VLOOKUP($Q102,[9]Map!$D:$F,3,FALSE)</f>
        <v>AC7200 - Other Recharge</v>
      </c>
      <c r="T102" s="245" t="str">
        <f>VLOOKUP(D102,[9]Map!$A$12:$B$21,2,FALSE)</f>
        <v>GL journal entry</v>
      </c>
      <c r="U102" s="5"/>
      <c r="V102" s="1" t="s">
        <v>116</v>
      </c>
      <c r="W102" s="1" t="s">
        <v>455</v>
      </c>
      <c r="X102" s="1" t="s">
        <v>456</v>
      </c>
    </row>
    <row r="103" spans="1:24" hidden="1" x14ac:dyDescent="0.15">
      <c r="A103" s="1" t="s">
        <v>168</v>
      </c>
      <c r="B103" s="1" t="s">
        <v>149</v>
      </c>
      <c r="C103" s="1" t="s">
        <v>150</v>
      </c>
      <c r="D103" s="1" t="s">
        <v>93</v>
      </c>
      <c r="E103" s="1" t="s">
        <v>459</v>
      </c>
      <c r="F103" s="1" t="s">
        <v>139</v>
      </c>
      <c r="G103" s="1"/>
      <c r="H103" s="1"/>
      <c r="I103" s="1" t="s">
        <v>106</v>
      </c>
      <c r="J103" s="4">
        <v>45322</v>
      </c>
      <c r="K103" s="4">
        <v>45322</v>
      </c>
      <c r="L103" s="1" t="s">
        <v>63</v>
      </c>
      <c r="M103" s="5">
        <v>282.07</v>
      </c>
      <c r="N103" s="5" t="s">
        <v>64</v>
      </c>
      <c r="O103" s="5" t="s">
        <v>65</v>
      </c>
      <c r="P103" s="5" t="s">
        <v>66</v>
      </c>
      <c r="Q103" s="5" t="str">
        <f t="shared" si="1"/>
        <v>GL500.54200000</v>
      </c>
      <c r="R103" s="104" t="str">
        <f>VLOOKUP($Q103,[9]Map!$D:$F,2,FALSE)</f>
        <v>D5420 - Travel Entertainment &amp; Meetings</v>
      </c>
      <c r="S103" s="104" t="str">
        <f>VLOOKUP($Q103,[9]Map!$D:$F,3,FALSE)</f>
        <v>AC5420 - Employee Travel &amp; Related Costs</v>
      </c>
      <c r="T103" s="245" t="str">
        <f>VLOOKUP(D103,[9]Map!$A$12:$B$21,2,FALSE)</f>
        <v>GL journal entry</v>
      </c>
      <c r="U103" s="5"/>
      <c r="V103" s="1" t="s">
        <v>116</v>
      </c>
      <c r="W103" s="1" t="s">
        <v>511</v>
      </c>
      <c r="X103" s="1" t="s">
        <v>318</v>
      </c>
    </row>
    <row r="104" spans="1:24" hidden="1" x14ac:dyDescent="0.15">
      <c r="A104" s="1" t="s">
        <v>168</v>
      </c>
      <c r="B104" s="1" t="s">
        <v>464</v>
      </c>
      <c r="C104" s="1" t="s">
        <v>465</v>
      </c>
      <c r="D104" s="1" t="s">
        <v>93</v>
      </c>
      <c r="E104" s="1" t="s">
        <v>459</v>
      </c>
      <c r="F104" s="1" t="s">
        <v>139</v>
      </c>
      <c r="G104" s="1"/>
      <c r="H104" s="1"/>
      <c r="I104" s="1" t="s">
        <v>106</v>
      </c>
      <c r="J104" s="4">
        <v>45322</v>
      </c>
      <c r="K104" s="4">
        <v>45322</v>
      </c>
      <c r="L104" s="1" t="s">
        <v>63</v>
      </c>
      <c r="M104" s="5">
        <v>8.94</v>
      </c>
      <c r="N104" s="5" t="s">
        <v>64</v>
      </c>
      <c r="O104" s="5" t="s">
        <v>65</v>
      </c>
      <c r="P104" s="5" t="s">
        <v>66</v>
      </c>
      <c r="Q104" s="5" t="str">
        <f t="shared" si="1"/>
        <v>GL500.54200013</v>
      </c>
      <c r="R104" s="104" t="str">
        <f>VLOOKUP($Q104,[9]Map!$D:$F,2,FALSE)</f>
        <v>D5420 - Travel Entertainment &amp; Meetings</v>
      </c>
      <c r="S104" s="104" t="str">
        <f>VLOOKUP($Q104,[9]Map!$D:$F,3,FALSE)</f>
        <v>AC5420 - Employee Travel &amp; Related Costs</v>
      </c>
      <c r="T104" s="245" t="str">
        <f>VLOOKUP(D104,[9]Map!$A$12:$B$21,2,FALSE)</f>
        <v>GL journal entry</v>
      </c>
      <c r="U104" s="5"/>
      <c r="V104" s="1" t="s">
        <v>116</v>
      </c>
      <c r="W104" s="1" t="s">
        <v>511</v>
      </c>
      <c r="X104" s="1" t="s">
        <v>318</v>
      </c>
    </row>
    <row r="105" spans="1:24" hidden="1" x14ac:dyDescent="0.15">
      <c r="A105" s="1" t="s">
        <v>168</v>
      </c>
      <c r="B105" s="1" t="s">
        <v>107</v>
      </c>
      <c r="C105" s="1" t="s">
        <v>70</v>
      </c>
      <c r="D105" s="1" t="s">
        <v>93</v>
      </c>
      <c r="E105" s="1" t="s">
        <v>80</v>
      </c>
      <c r="F105" s="1" t="s">
        <v>139</v>
      </c>
      <c r="G105" s="1"/>
      <c r="H105" s="1"/>
      <c r="I105" s="1" t="s">
        <v>106</v>
      </c>
      <c r="J105" s="4">
        <v>45307</v>
      </c>
      <c r="K105" s="4">
        <v>45296</v>
      </c>
      <c r="L105" s="1" t="s">
        <v>63</v>
      </c>
      <c r="M105" s="5">
        <v>8529.31</v>
      </c>
      <c r="N105" s="5" t="s">
        <v>64</v>
      </c>
      <c r="O105" s="5" t="s">
        <v>65</v>
      </c>
      <c r="P105" s="5" t="s">
        <v>66</v>
      </c>
      <c r="Q105" s="5" t="str">
        <f t="shared" si="1"/>
        <v>GL500.57100003</v>
      </c>
      <c r="R105" s="104" t="str">
        <f>VLOOKUP($Q105,[9]Map!$D:$F,2,FALSE)</f>
        <v>D5701 - Wages &amp; Other</v>
      </c>
      <c r="S105" s="104" t="str">
        <f>VLOOKUP($Q105,[9]Map!$D:$F,3,FALSE)</f>
        <v>AC5710 - Wages Salaries &amp; Benefits</v>
      </c>
      <c r="T105" s="245" t="str">
        <f>VLOOKUP(D105,[9]Map!$A$12:$B$21,2,FALSE)</f>
        <v>GL journal entry</v>
      </c>
      <c r="U105" s="5"/>
      <c r="V105" s="1" t="s">
        <v>117</v>
      </c>
      <c r="W105" s="1" t="s">
        <v>482</v>
      </c>
      <c r="X105" s="1" t="s">
        <v>483</v>
      </c>
    </row>
    <row r="106" spans="1:24" hidden="1" x14ac:dyDescent="0.15">
      <c r="A106" s="1" t="s">
        <v>168</v>
      </c>
      <c r="B106" s="1" t="s">
        <v>107</v>
      </c>
      <c r="C106" s="1" t="s">
        <v>70</v>
      </c>
      <c r="D106" s="1" t="s">
        <v>93</v>
      </c>
      <c r="E106" s="1" t="s">
        <v>80</v>
      </c>
      <c r="F106" s="1" t="s">
        <v>139</v>
      </c>
      <c r="G106" s="1"/>
      <c r="H106" s="1"/>
      <c r="I106" s="1" t="s">
        <v>106</v>
      </c>
      <c r="J106" s="4">
        <v>45315</v>
      </c>
      <c r="K106" s="4">
        <v>45310</v>
      </c>
      <c r="L106" s="1" t="s">
        <v>63</v>
      </c>
      <c r="M106" s="5">
        <v>8529.31</v>
      </c>
      <c r="N106" s="5" t="s">
        <v>64</v>
      </c>
      <c r="O106" s="5" t="s">
        <v>65</v>
      </c>
      <c r="P106" s="5" t="s">
        <v>66</v>
      </c>
      <c r="Q106" s="5" t="str">
        <f t="shared" si="1"/>
        <v>GL500.57100003</v>
      </c>
      <c r="R106" s="104" t="str">
        <f>VLOOKUP($Q106,[9]Map!$D:$F,2,FALSE)</f>
        <v>D5701 - Wages &amp; Other</v>
      </c>
      <c r="S106" s="104" t="str">
        <f>VLOOKUP($Q106,[9]Map!$D:$F,3,FALSE)</f>
        <v>AC5710 - Wages Salaries &amp; Benefits</v>
      </c>
      <c r="T106" s="245" t="str">
        <f>VLOOKUP(D106,[9]Map!$A$12:$B$21,2,FALSE)</f>
        <v>GL journal entry</v>
      </c>
      <c r="U106" s="5"/>
      <c r="V106" s="1" t="s">
        <v>117</v>
      </c>
      <c r="W106" s="1" t="s">
        <v>484</v>
      </c>
      <c r="X106" s="1" t="s">
        <v>485</v>
      </c>
    </row>
    <row r="107" spans="1:24" hidden="1" x14ac:dyDescent="0.15">
      <c r="A107" s="1" t="s">
        <v>168</v>
      </c>
      <c r="B107" s="1" t="s">
        <v>107</v>
      </c>
      <c r="C107" s="1" t="s">
        <v>70</v>
      </c>
      <c r="D107" s="1" t="s">
        <v>93</v>
      </c>
      <c r="E107" s="1" t="s">
        <v>80</v>
      </c>
      <c r="F107" s="1" t="s">
        <v>330</v>
      </c>
      <c r="G107" s="1"/>
      <c r="H107" s="1"/>
      <c r="I107" s="1" t="s">
        <v>106</v>
      </c>
      <c r="J107" s="4">
        <v>45336</v>
      </c>
      <c r="K107" s="4">
        <v>45324</v>
      </c>
      <c r="L107" s="1" t="s">
        <v>63</v>
      </c>
      <c r="M107" s="5">
        <v>8529.31</v>
      </c>
      <c r="N107" s="5" t="s">
        <v>64</v>
      </c>
      <c r="O107" s="5" t="s">
        <v>65</v>
      </c>
      <c r="P107" s="5" t="s">
        <v>66</v>
      </c>
      <c r="Q107" s="5" t="str">
        <f t="shared" si="1"/>
        <v>GL500.57100003</v>
      </c>
      <c r="R107" s="104" t="str">
        <f>VLOOKUP($Q107,[9]Map!$D:$F,2,FALSE)</f>
        <v>D5701 - Wages &amp; Other</v>
      </c>
      <c r="S107" s="104" t="str">
        <f>VLOOKUP($Q107,[9]Map!$D:$F,3,FALSE)</f>
        <v>AC5710 - Wages Salaries &amp; Benefits</v>
      </c>
      <c r="T107" s="245" t="str">
        <f>VLOOKUP(D107,[9]Map!$A$12:$B$21,2,FALSE)</f>
        <v>GL journal entry</v>
      </c>
      <c r="U107" s="5"/>
      <c r="V107" s="1" t="s">
        <v>117</v>
      </c>
      <c r="W107" s="1" t="s">
        <v>486</v>
      </c>
      <c r="X107" s="1" t="s">
        <v>487</v>
      </c>
    </row>
    <row r="108" spans="1:24" hidden="1" x14ac:dyDescent="0.15">
      <c r="A108" s="1" t="s">
        <v>168</v>
      </c>
      <c r="B108" s="1" t="s">
        <v>107</v>
      </c>
      <c r="C108" s="1" t="s">
        <v>70</v>
      </c>
      <c r="D108" s="1" t="s">
        <v>93</v>
      </c>
      <c r="E108" s="1" t="s">
        <v>80</v>
      </c>
      <c r="F108" s="1" t="s">
        <v>330</v>
      </c>
      <c r="G108" s="1"/>
      <c r="H108" s="1"/>
      <c r="I108" s="1" t="s">
        <v>106</v>
      </c>
      <c r="J108" s="4">
        <v>45352</v>
      </c>
      <c r="K108" s="4">
        <v>45338</v>
      </c>
      <c r="L108" s="1" t="s">
        <v>63</v>
      </c>
      <c r="M108" s="5">
        <v>8529.31</v>
      </c>
      <c r="N108" s="5" t="s">
        <v>64</v>
      </c>
      <c r="O108" s="5" t="s">
        <v>65</v>
      </c>
      <c r="P108" s="5" t="s">
        <v>66</v>
      </c>
      <c r="Q108" s="5" t="str">
        <f t="shared" si="1"/>
        <v>GL500.57100003</v>
      </c>
      <c r="R108" s="104" t="str">
        <f>VLOOKUP($Q108,[9]Map!$D:$F,2,FALSE)</f>
        <v>D5701 - Wages &amp; Other</v>
      </c>
      <c r="S108" s="104" t="str">
        <f>VLOOKUP($Q108,[9]Map!$D:$F,3,FALSE)</f>
        <v>AC5710 - Wages Salaries &amp; Benefits</v>
      </c>
      <c r="T108" s="245" t="str">
        <f>VLOOKUP(D108,[9]Map!$A$12:$B$21,2,FALSE)</f>
        <v>GL journal entry</v>
      </c>
      <c r="U108" s="5"/>
      <c r="V108" s="1" t="s">
        <v>117</v>
      </c>
      <c r="W108" s="1" t="s">
        <v>488</v>
      </c>
      <c r="X108" s="1" t="s">
        <v>489</v>
      </c>
    </row>
    <row r="109" spans="1:24" hidden="1" x14ac:dyDescent="0.15">
      <c r="A109" s="1" t="s">
        <v>168</v>
      </c>
      <c r="B109" s="1" t="s">
        <v>108</v>
      </c>
      <c r="C109" s="1" t="s">
        <v>81</v>
      </c>
      <c r="D109" s="1" t="s">
        <v>93</v>
      </c>
      <c r="E109" s="1" t="s">
        <v>80</v>
      </c>
      <c r="F109" s="1" t="s">
        <v>139</v>
      </c>
      <c r="G109" s="1"/>
      <c r="H109" s="1"/>
      <c r="I109" s="1" t="s">
        <v>106</v>
      </c>
      <c r="J109" s="4">
        <v>45307</v>
      </c>
      <c r="K109" s="4">
        <v>45296</v>
      </c>
      <c r="L109" s="1" t="s">
        <v>63</v>
      </c>
      <c r="M109" s="5">
        <v>619.57000000000005</v>
      </c>
      <c r="N109" s="5" t="s">
        <v>64</v>
      </c>
      <c r="O109" s="5" t="s">
        <v>65</v>
      </c>
      <c r="P109" s="5" t="s">
        <v>66</v>
      </c>
      <c r="Q109" s="5" t="str">
        <f t="shared" si="1"/>
        <v>GL500.57300202</v>
      </c>
      <c r="R109" s="104" t="str">
        <f>VLOOKUP($Q109,[9]Map!$D:$F,2,FALSE)</f>
        <v>D5701 - Wages &amp; Other</v>
      </c>
      <c r="S109" s="104" t="str">
        <f>VLOOKUP($Q109,[9]Map!$D:$F,3,FALSE)</f>
        <v>AC5710 - Wages Salaries &amp; Benefits</v>
      </c>
      <c r="T109" s="245" t="str">
        <f>VLOOKUP(D109,[9]Map!$A$12:$B$21,2,FALSE)</f>
        <v>GL journal entry</v>
      </c>
      <c r="U109" s="5"/>
      <c r="V109" s="1" t="s">
        <v>117</v>
      </c>
      <c r="W109" s="1" t="s">
        <v>482</v>
      </c>
      <c r="X109" s="1" t="s">
        <v>483</v>
      </c>
    </row>
    <row r="110" spans="1:24" hidden="1" x14ac:dyDescent="0.15">
      <c r="A110" s="1" t="s">
        <v>168</v>
      </c>
      <c r="B110" s="1" t="s">
        <v>108</v>
      </c>
      <c r="C110" s="1" t="s">
        <v>81</v>
      </c>
      <c r="D110" s="1" t="s">
        <v>93</v>
      </c>
      <c r="E110" s="1" t="s">
        <v>80</v>
      </c>
      <c r="F110" s="1" t="s">
        <v>139</v>
      </c>
      <c r="G110" s="1"/>
      <c r="H110" s="1"/>
      <c r="I110" s="1" t="s">
        <v>106</v>
      </c>
      <c r="J110" s="4">
        <v>45315</v>
      </c>
      <c r="K110" s="4">
        <v>45310</v>
      </c>
      <c r="L110" s="1" t="s">
        <v>63</v>
      </c>
      <c r="M110" s="5">
        <v>619.54</v>
      </c>
      <c r="N110" s="5" t="s">
        <v>64</v>
      </c>
      <c r="O110" s="5" t="s">
        <v>65</v>
      </c>
      <c r="P110" s="5" t="s">
        <v>66</v>
      </c>
      <c r="Q110" s="5" t="str">
        <f t="shared" si="1"/>
        <v>GL500.57300202</v>
      </c>
      <c r="R110" s="104" t="str">
        <f>VLOOKUP($Q110,[9]Map!$D:$F,2,FALSE)</f>
        <v>D5701 - Wages &amp; Other</v>
      </c>
      <c r="S110" s="104" t="str">
        <f>VLOOKUP($Q110,[9]Map!$D:$F,3,FALSE)</f>
        <v>AC5710 - Wages Salaries &amp; Benefits</v>
      </c>
      <c r="T110" s="245" t="str">
        <f>VLOOKUP(D110,[9]Map!$A$12:$B$21,2,FALSE)</f>
        <v>GL journal entry</v>
      </c>
      <c r="U110" s="5"/>
      <c r="V110" s="1" t="s">
        <v>117</v>
      </c>
      <c r="W110" s="1" t="s">
        <v>484</v>
      </c>
      <c r="X110" s="1" t="s">
        <v>485</v>
      </c>
    </row>
    <row r="111" spans="1:24" hidden="1" x14ac:dyDescent="0.15">
      <c r="A111" s="1" t="s">
        <v>168</v>
      </c>
      <c r="B111" s="1" t="s">
        <v>108</v>
      </c>
      <c r="C111" s="1" t="s">
        <v>81</v>
      </c>
      <c r="D111" s="1" t="s">
        <v>93</v>
      </c>
      <c r="E111" s="1" t="s">
        <v>490</v>
      </c>
      <c r="F111" s="1" t="s">
        <v>139</v>
      </c>
      <c r="G111" s="1"/>
      <c r="H111" s="1"/>
      <c r="I111" s="1" t="s">
        <v>106</v>
      </c>
      <c r="J111" s="4">
        <v>45322</v>
      </c>
      <c r="K111" s="4">
        <v>45322</v>
      </c>
      <c r="L111" s="1" t="s">
        <v>63</v>
      </c>
      <c r="M111" s="5">
        <v>32.93</v>
      </c>
      <c r="N111" s="5" t="s">
        <v>64</v>
      </c>
      <c r="O111" s="5" t="s">
        <v>65</v>
      </c>
      <c r="P111" s="5" t="s">
        <v>66</v>
      </c>
      <c r="Q111" s="5" t="str">
        <f t="shared" si="1"/>
        <v>GL500.57300202</v>
      </c>
      <c r="R111" s="104" t="str">
        <f>VLOOKUP($Q111,[9]Map!$D:$F,2,FALSE)</f>
        <v>D5701 - Wages &amp; Other</v>
      </c>
      <c r="S111" s="104" t="str">
        <f>VLOOKUP($Q111,[9]Map!$D:$F,3,FALSE)</f>
        <v>AC5710 - Wages Salaries &amp; Benefits</v>
      </c>
      <c r="T111" s="245" t="str">
        <f>VLOOKUP(D111,[9]Map!$A$12:$B$21,2,FALSE)</f>
        <v>GL journal entry</v>
      </c>
      <c r="U111" s="5"/>
      <c r="V111" s="1" t="s">
        <v>116</v>
      </c>
      <c r="W111" s="1" t="s">
        <v>491</v>
      </c>
      <c r="X111" s="1" t="s">
        <v>320</v>
      </c>
    </row>
    <row r="112" spans="1:24" hidden="1" x14ac:dyDescent="0.15">
      <c r="A112" s="1" t="s">
        <v>168</v>
      </c>
      <c r="B112" s="1" t="s">
        <v>108</v>
      </c>
      <c r="C112" s="1" t="s">
        <v>81</v>
      </c>
      <c r="D112" s="1" t="s">
        <v>93</v>
      </c>
      <c r="E112" s="1" t="s">
        <v>490</v>
      </c>
      <c r="F112" s="1" t="s">
        <v>139</v>
      </c>
      <c r="G112" s="1"/>
      <c r="H112" s="1"/>
      <c r="I112" s="1" t="s">
        <v>106</v>
      </c>
      <c r="J112" s="4">
        <v>45322</v>
      </c>
      <c r="K112" s="4">
        <v>45322</v>
      </c>
      <c r="L112" s="1" t="s">
        <v>63</v>
      </c>
      <c r="M112" s="5">
        <v>32.96</v>
      </c>
      <c r="N112" s="5" t="s">
        <v>64</v>
      </c>
      <c r="O112" s="5" t="s">
        <v>65</v>
      </c>
      <c r="P112" s="5" t="s">
        <v>66</v>
      </c>
      <c r="Q112" s="5" t="str">
        <f t="shared" si="1"/>
        <v>GL500.57300202</v>
      </c>
      <c r="R112" s="104" t="str">
        <f>VLOOKUP($Q112,[9]Map!$D:$F,2,FALSE)</f>
        <v>D5701 - Wages &amp; Other</v>
      </c>
      <c r="S112" s="104" t="str">
        <f>VLOOKUP($Q112,[9]Map!$D:$F,3,FALSE)</f>
        <v>AC5710 - Wages Salaries &amp; Benefits</v>
      </c>
      <c r="T112" s="245" t="str">
        <f>VLOOKUP(D112,[9]Map!$A$12:$B$21,2,FALSE)</f>
        <v>GL journal entry</v>
      </c>
      <c r="U112" s="5"/>
      <c r="V112" s="1" t="s">
        <v>116</v>
      </c>
      <c r="W112" s="1" t="s">
        <v>491</v>
      </c>
      <c r="X112" s="1" t="s">
        <v>320</v>
      </c>
    </row>
    <row r="113" spans="1:24" hidden="1" x14ac:dyDescent="0.15">
      <c r="A113" s="1" t="s">
        <v>168</v>
      </c>
      <c r="B113" s="1" t="s">
        <v>108</v>
      </c>
      <c r="C113" s="1" t="s">
        <v>81</v>
      </c>
      <c r="D113" s="1" t="s">
        <v>93</v>
      </c>
      <c r="E113" s="1" t="s">
        <v>80</v>
      </c>
      <c r="F113" s="1" t="s">
        <v>330</v>
      </c>
      <c r="G113" s="1"/>
      <c r="H113" s="1"/>
      <c r="I113" s="1" t="s">
        <v>106</v>
      </c>
      <c r="J113" s="4">
        <v>45336</v>
      </c>
      <c r="K113" s="4">
        <v>45324</v>
      </c>
      <c r="L113" s="1" t="s">
        <v>63</v>
      </c>
      <c r="M113" s="5">
        <v>619.57000000000005</v>
      </c>
      <c r="N113" s="5" t="s">
        <v>64</v>
      </c>
      <c r="O113" s="5" t="s">
        <v>65</v>
      </c>
      <c r="P113" s="5" t="s">
        <v>66</v>
      </c>
      <c r="Q113" s="5" t="str">
        <f t="shared" si="1"/>
        <v>GL500.57300202</v>
      </c>
      <c r="R113" s="104" t="str">
        <f>VLOOKUP($Q113,[9]Map!$D:$F,2,FALSE)</f>
        <v>D5701 - Wages &amp; Other</v>
      </c>
      <c r="S113" s="104" t="str">
        <f>VLOOKUP($Q113,[9]Map!$D:$F,3,FALSE)</f>
        <v>AC5710 - Wages Salaries &amp; Benefits</v>
      </c>
      <c r="T113" s="245" t="str">
        <f>VLOOKUP(D113,[9]Map!$A$12:$B$21,2,FALSE)</f>
        <v>GL journal entry</v>
      </c>
      <c r="U113" s="5"/>
      <c r="V113" s="1" t="s">
        <v>117</v>
      </c>
      <c r="W113" s="1" t="s">
        <v>486</v>
      </c>
      <c r="X113" s="1" t="s">
        <v>487</v>
      </c>
    </row>
    <row r="114" spans="1:24" hidden="1" x14ac:dyDescent="0.15">
      <c r="A114" s="1" t="s">
        <v>168</v>
      </c>
      <c r="B114" s="1" t="s">
        <v>108</v>
      </c>
      <c r="C114" s="1" t="s">
        <v>81</v>
      </c>
      <c r="D114" s="1" t="s">
        <v>93</v>
      </c>
      <c r="E114" s="1" t="s">
        <v>80</v>
      </c>
      <c r="F114" s="1" t="s">
        <v>330</v>
      </c>
      <c r="G114" s="1"/>
      <c r="H114" s="1"/>
      <c r="I114" s="1" t="s">
        <v>106</v>
      </c>
      <c r="J114" s="4">
        <v>45352</v>
      </c>
      <c r="K114" s="4">
        <v>45338</v>
      </c>
      <c r="L114" s="1" t="s">
        <v>63</v>
      </c>
      <c r="M114" s="5">
        <v>619.54999999999995</v>
      </c>
      <c r="N114" s="5" t="s">
        <v>64</v>
      </c>
      <c r="O114" s="5" t="s">
        <v>65</v>
      </c>
      <c r="P114" s="5" t="s">
        <v>66</v>
      </c>
      <c r="Q114" s="5" t="str">
        <f t="shared" si="1"/>
        <v>GL500.57300202</v>
      </c>
      <c r="R114" s="104" t="str">
        <f>VLOOKUP($Q114,[9]Map!$D:$F,2,FALSE)</f>
        <v>D5701 - Wages &amp; Other</v>
      </c>
      <c r="S114" s="104" t="str">
        <f>VLOOKUP($Q114,[9]Map!$D:$F,3,FALSE)</f>
        <v>AC5710 - Wages Salaries &amp; Benefits</v>
      </c>
      <c r="T114" s="245" t="str">
        <f>VLOOKUP(D114,[9]Map!$A$12:$B$21,2,FALSE)</f>
        <v>GL journal entry</v>
      </c>
      <c r="U114" s="5"/>
      <c r="V114" s="1" t="s">
        <v>117</v>
      </c>
      <c r="W114" s="1" t="s">
        <v>488</v>
      </c>
      <c r="X114" s="1" t="s">
        <v>489</v>
      </c>
    </row>
    <row r="115" spans="1:24" hidden="1" x14ac:dyDescent="0.15">
      <c r="A115" s="1" t="s">
        <v>168</v>
      </c>
      <c r="B115" s="1" t="s">
        <v>108</v>
      </c>
      <c r="C115" s="1" t="s">
        <v>81</v>
      </c>
      <c r="D115" s="1" t="s">
        <v>93</v>
      </c>
      <c r="E115" s="1" t="s">
        <v>490</v>
      </c>
      <c r="F115" s="1" t="s">
        <v>330</v>
      </c>
      <c r="G115" s="1"/>
      <c r="H115" s="1"/>
      <c r="I115" s="1" t="s">
        <v>106</v>
      </c>
      <c r="J115" s="4">
        <v>45351</v>
      </c>
      <c r="K115" s="4">
        <v>45351</v>
      </c>
      <c r="L115" s="1" t="s">
        <v>63</v>
      </c>
      <c r="M115" s="5">
        <v>32.93</v>
      </c>
      <c r="N115" s="5" t="s">
        <v>64</v>
      </c>
      <c r="O115" s="5" t="s">
        <v>65</v>
      </c>
      <c r="P115" s="5" t="s">
        <v>66</v>
      </c>
      <c r="Q115" s="5" t="str">
        <f t="shared" si="1"/>
        <v>GL500.57300202</v>
      </c>
      <c r="R115" s="104" t="str">
        <f>VLOOKUP($Q115,[9]Map!$D:$F,2,FALSE)</f>
        <v>D5701 - Wages &amp; Other</v>
      </c>
      <c r="S115" s="104" t="str">
        <f>VLOOKUP($Q115,[9]Map!$D:$F,3,FALSE)</f>
        <v>AC5710 - Wages Salaries &amp; Benefits</v>
      </c>
      <c r="T115" s="245" t="str">
        <f>VLOOKUP(D115,[9]Map!$A$12:$B$21,2,FALSE)</f>
        <v>GL journal entry</v>
      </c>
      <c r="U115" s="5"/>
      <c r="V115" s="1" t="s">
        <v>116</v>
      </c>
      <c r="W115" s="1" t="s">
        <v>492</v>
      </c>
      <c r="X115" s="1" t="s">
        <v>493</v>
      </c>
    </row>
    <row r="116" spans="1:24" hidden="1" x14ac:dyDescent="0.15">
      <c r="A116" s="1" t="s">
        <v>168</v>
      </c>
      <c r="B116" s="1" t="s">
        <v>108</v>
      </c>
      <c r="C116" s="1" t="s">
        <v>81</v>
      </c>
      <c r="D116" s="1" t="s">
        <v>93</v>
      </c>
      <c r="E116" s="1" t="s">
        <v>490</v>
      </c>
      <c r="F116" s="1" t="s">
        <v>330</v>
      </c>
      <c r="G116" s="1"/>
      <c r="H116" s="1"/>
      <c r="I116" s="1" t="s">
        <v>106</v>
      </c>
      <c r="J116" s="4">
        <v>45351</v>
      </c>
      <c r="K116" s="4">
        <v>45351</v>
      </c>
      <c r="L116" s="1" t="s">
        <v>63</v>
      </c>
      <c r="M116" s="5">
        <v>32.950000000000003</v>
      </c>
      <c r="N116" s="5" t="s">
        <v>64</v>
      </c>
      <c r="O116" s="5" t="s">
        <v>65</v>
      </c>
      <c r="P116" s="5" t="s">
        <v>66</v>
      </c>
      <c r="Q116" s="5" t="str">
        <f t="shared" si="1"/>
        <v>GL500.57300202</v>
      </c>
      <c r="R116" s="104" t="str">
        <f>VLOOKUP($Q116,[9]Map!$D:$F,2,FALSE)</f>
        <v>D5701 - Wages &amp; Other</v>
      </c>
      <c r="S116" s="104" t="str">
        <f>VLOOKUP($Q116,[9]Map!$D:$F,3,FALSE)</f>
        <v>AC5710 - Wages Salaries &amp; Benefits</v>
      </c>
      <c r="T116" s="245" t="str">
        <f>VLOOKUP(D116,[9]Map!$A$12:$B$21,2,FALSE)</f>
        <v>GL journal entry</v>
      </c>
      <c r="U116" s="5"/>
      <c r="V116" s="1" t="s">
        <v>116</v>
      </c>
      <c r="W116" s="1" t="s">
        <v>492</v>
      </c>
      <c r="X116" s="1" t="s">
        <v>493</v>
      </c>
    </row>
    <row r="117" spans="1:24" hidden="1" x14ac:dyDescent="0.15">
      <c r="A117" s="1" t="s">
        <v>168</v>
      </c>
      <c r="B117" s="1" t="s">
        <v>109</v>
      </c>
      <c r="C117" s="1" t="s">
        <v>83</v>
      </c>
      <c r="D117" s="1" t="s">
        <v>93</v>
      </c>
      <c r="E117" s="1" t="s">
        <v>494</v>
      </c>
      <c r="F117" s="1" t="s">
        <v>139</v>
      </c>
      <c r="G117" s="1"/>
      <c r="H117" s="1"/>
      <c r="I117" s="1" t="s">
        <v>106</v>
      </c>
      <c r="J117" s="4">
        <v>45322</v>
      </c>
      <c r="K117" s="4">
        <v>45322</v>
      </c>
      <c r="L117" s="1" t="s">
        <v>63</v>
      </c>
      <c r="M117" s="5">
        <v>-15.49</v>
      </c>
      <c r="N117" s="5" t="s">
        <v>64</v>
      </c>
      <c r="O117" s="5" t="s">
        <v>65</v>
      </c>
      <c r="P117" s="5" t="s">
        <v>66</v>
      </c>
      <c r="Q117" s="5" t="str">
        <f t="shared" si="1"/>
        <v>GL500.57300207</v>
      </c>
      <c r="R117" s="104" t="str">
        <f>VLOOKUP($Q117,[9]Map!$D:$F,2,FALSE)</f>
        <v>D5701 - Wages &amp; Other</v>
      </c>
      <c r="S117" s="104" t="str">
        <f>VLOOKUP($Q117,[9]Map!$D:$F,3,FALSE)</f>
        <v>AC5710 - Wages Salaries &amp; Benefits</v>
      </c>
      <c r="T117" s="245" t="str">
        <f>VLOOKUP(D117,[9]Map!$A$12:$B$21,2,FALSE)</f>
        <v>GL journal entry</v>
      </c>
      <c r="U117" s="5"/>
      <c r="V117" s="1" t="s">
        <v>116</v>
      </c>
      <c r="W117" s="1" t="s">
        <v>491</v>
      </c>
      <c r="X117" s="1" t="s">
        <v>320</v>
      </c>
    </row>
    <row r="118" spans="1:24" hidden="1" x14ac:dyDescent="0.15">
      <c r="A118" s="1" t="s">
        <v>168</v>
      </c>
      <c r="B118" s="1" t="s">
        <v>109</v>
      </c>
      <c r="C118" s="1" t="s">
        <v>83</v>
      </c>
      <c r="D118" s="1" t="s">
        <v>93</v>
      </c>
      <c r="E118" s="1" t="s">
        <v>80</v>
      </c>
      <c r="F118" s="1" t="s">
        <v>139</v>
      </c>
      <c r="G118" s="1"/>
      <c r="H118" s="1"/>
      <c r="I118" s="1" t="s">
        <v>106</v>
      </c>
      <c r="J118" s="4">
        <v>45307</v>
      </c>
      <c r="K118" s="4">
        <v>45296</v>
      </c>
      <c r="L118" s="1" t="s">
        <v>63</v>
      </c>
      <c r="M118" s="5">
        <v>48.31</v>
      </c>
      <c r="N118" s="5" t="s">
        <v>64</v>
      </c>
      <c r="O118" s="5" t="s">
        <v>65</v>
      </c>
      <c r="P118" s="5" t="s">
        <v>66</v>
      </c>
      <c r="Q118" s="5" t="str">
        <f t="shared" si="1"/>
        <v>GL500.57300207</v>
      </c>
      <c r="R118" s="104" t="str">
        <f>VLOOKUP($Q118,[9]Map!$D:$F,2,FALSE)</f>
        <v>D5701 - Wages &amp; Other</v>
      </c>
      <c r="S118" s="104" t="str">
        <f>VLOOKUP($Q118,[9]Map!$D:$F,3,FALSE)</f>
        <v>AC5710 - Wages Salaries &amp; Benefits</v>
      </c>
      <c r="T118" s="245" t="str">
        <f>VLOOKUP(D118,[9]Map!$A$12:$B$21,2,FALSE)</f>
        <v>GL journal entry</v>
      </c>
      <c r="U118" s="5"/>
      <c r="V118" s="1" t="s">
        <v>117</v>
      </c>
      <c r="W118" s="1" t="s">
        <v>482</v>
      </c>
      <c r="X118" s="1" t="s">
        <v>483</v>
      </c>
    </row>
    <row r="119" spans="1:24" hidden="1" x14ac:dyDescent="0.15">
      <c r="A119" s="1" t="s">
        <v>168</v>
      </c>
      <c r="B119" s="1" t="s">
        <v>109</v>
      </c>
      <c r="C119" s="1" t="s">
        <v>83</v>
      </c>
      <c r="D119" s="1" t="s">
        <v>93</v>
      </c>
      <c r="E119" s="1" t="s">
        <v>80</v>
      </c>
      <c r="F119" s="1" t="s">
        <v>139</v>
      </c>
      <c r="G119" s="1"/>
      <c r="H119" s="1"/>
      <c r="I119" s="1" t="s">
        <v>106</v>
      </c>
      <c r="J119" s="4">
        <v>45315</v>
      </c>
      <c r="K119" s="4">
        <v>45310</v>
      </c>
      <c r="L119" s="1" t="s">
        <v>63</v>
      </c>
      <c r="M119" s="5">
        <v>48.31</v>
      </c>
      <c r="N119" s="5" t="s">
        <v>64</v>
      </c>
      <c r="O119" s="5" t="s">
        <v>65</v>
      </c>
      <c r="P119" s="5" t="s">
        <v>66</v>
      </c>
      <c r="Q119" s="5" t="str">
        <f t="shared" si="1"/>
        <v>GL500.57300207</v>
      </c>
      <c r="R119" s="104" t="str">
        <f>VLOOKUP($Q119,[9]Map!$D:$F,2,FALSE)</f>
        <v>D5701 - Wages &amp; Other</v>
      </c>
      <c r="S119" s="104" t="str">
        <f>VLOOKUP($Q119,[9]Map!$D:$F,3,FALSE)</f>
        <v>AC5710 - Wages Salaries &amp; Benefits</v>
      </c>
      <c r="T119" s="245" t="str">
        <f>VLOOKUP(D119,[9]Map!$A$12:$B$21,2,FALSE)</f>
        <v>GL journal entry</v>
      </c>
      <c r="U119" s="5"/>
      <c r="V119" s="1" t="s">
        <v>117</v>
      </c>
      <c r="W119" s="1" t="s">
        <v>484</v>
      </c>
      <c r="X119" s="1" t="s">
        <v>485</v>
      </c>
    </row>
    <row r="120" spans="1:24" hidden="1" x14ac:dyDescent="0.15">
      <c r="A120" s="1" t="s">
        <v>168</v>
      </c>
      <c r="B120" s="1" t="s">
        <v>109</v>
      </c>
      <c r="C120" s="1" t="s">
        <v>83</v>
      </c>
      <c r="D120" s="1" t="s">
        <v>93</v>
      </c>
      <c r="E120" s="1" t="s">
        <v>490</v>
      </c>
      <c r="F120" s="1" t="s">
        <v>139</v>
      </c>
      <c r="G120" s="1"/>
      <c r="H120" s="1"/>
      <c r="I120" s="1" t="s">
        <v>106</v>
      </c>
      <c r="J120" s="4">
        <v>45322</v>
      </c>
      <c r="K120" s="4">
        <v>45322</v>
      </c>
      <c r="L120" s="1" t="s">
        <v>63</v>
      </c>
      <c r="M120" s="5">
        <v>2.87</v>
      </c>
      <c r="N120" s="5" t="s">
        <v>64</v>
      </c>
      <c r="O120" s="5" t="s">
        <v>65</v>
      </c>
      <c r="P120" s="5" t="s">
        <v>66</v>
      </c>
      <c r="Q120" s="5" t="str">
        <f t="shared" si="1"/>
        <v>GL500.57300207</v>
      </c>
      <c r="R120" s="104" t="str">
        <f>VLOOKUP($Q120,[9]Map!$D:$F,2,FALSE)</f>
        <v>D5701 - Wages &amp; Other</v>
      </c>
      <c r="S120" s="104" t="str">
        <f>VLOOKUP($Q120,[9]Map!$D:$F,3,FALSE)</f>
        <v>AC5710 - Wages Salaries &amp; Benefits</v>
      </c>
      <c r="T120" s="245" t="str">
        <f>VLOOKUP(D120,[9]Map!$A$12:$B$21,2,FALSE)</f>
        <v>GL journal entry</v>
      </c>
      <c r="U120" s="5"/>
      <c r="V120" s="1" t="s">
        <v>116</v>
      </c>
      <c r="W120" s="1" t="s">
        <v>491</v>
      </c>
      <c r="X120" s="1" t="s">
        <v>320</v>
      </c>
    </row>
    <row r="121" spans="1:24" hidden="1" x14ac:dyDescent="0.15">
      <c r="A121" s="1" t="s">
        <v>168</v>
      </c>
      <c r="B121" s="1" t="s">
        <v>109</v>
      </c>
      <c r="C121" s="1" t="s">
        <v>83</v>
      </c>
      <c r="D121" s="1" t="s">
        <v>93</v>
      </c>
      <c r="E121" s="1" t="s">
        <v>495</v>
      </c>
      <c r="F121" s="1" t="s">
        <v>330</v>
      </c>
      <c r="G121" s="1"/>
      <c r="H121" s="1"/>
      <c r="I121" s="1" t="s">
        <v>106</v>
      </c>
      <c r="J121" s="4">
        <v>45351</v>
      </c>
      <c r="K121" s="4">
        <v>45351</v>
      </c>
      <c r="L121" s="1" t="s">
        <v>63</v>
      </c>
      <c r="M121" s="5">
        <v>-48.31</v>
      </c>
      <c r="N121" s="5" t="s">
        <v>64</v>
      </c>
      <c r="O121" s="5" t="s">
        <v>65</v>
      </c>
      <c r="P121" s="5" t="s">
        <v>66</v>
      </c>
      <c r="Q121" s="5" t="str">
        <f t="shared" si="1"/>
        <v>GL500.57300207</v>
      </c>
      <c r="R121" s="104" t="str">
        <f>VLOOKUP($Q121,[9]Map!$D:$F,2,FALSE)</f>
        <v>D5701 - Wages &amp; Other</v>
      </c>
      <c r="S121" s="104" t="str">
        <f>VLOOKUP($Q121,[9]Map!$D:$F,3,FALSE)</f>
        <v>AC5710 - Wages Salaries &amp; Benefits</v>
      </c>
      <c r="T121" s="245" t="str">
        <f>VLOOKUP(D121,[9]Map!$A$12:$B$21,2,FALSE)</f>
        <v>GL journal entry</v>
      </c>
      <c r="U121" s="5"/>
      <c r="V121" s="1" t="s">
        <v>116</v>
      </c>
      <c r="W121" s="1" t="s">
        <v>492</v>
      </c>
      <c r="X121" s="1" t="s">
        <v>493</v>
      </c>
    </row>
    <row r="122" spans="1:24" hidden="1" x14ac:dyDescent="0.15">
      <c r="A122" s="1" t="s">
        <v>168</v>
      </c>
      <c r="B122" s="1" t="s">
        <v>109</v>
      </c>
      <c r="C122" s="1" t="s">
        <v>83</v>
      </c>
      <c r="D122" s="1" t="s">
        <v>93</v>
      </c>
      <c r="E122" s="1" t="s">
        <v>495</v>
      </c>
      <c r="F122" s="1" t="s">
        <v>330</v>
      </c>
      <c r="G122" s="1"/>
      <c r="H122" s="1"/>
      <c r="I122" s="1" t="s">
        <v>106</v>
      </c>
      <c r="J122" s="4">
        <v>45351</v>
      </c>
      <c r="K122" s="4">
        <v>45351</v>
      </c>
      <c r="L122" s="1" t="s">
        <v>63</v>
      </c>
      <c r="M122" s="5">
        <v>-48.31</v>
      </c>
      <c r="N122" s="5" t="s">
        <v>64</v>
      </c>
      <c r="O122" s="5" t="s">
        <v>65</v>
      </c>
      <c r="P122" s="5" t="s">
        <v>66</v>
      </c>
      <c r="Q122" s="5" t="str">
        <f t="shared" si="1"/>
        <v>GL500.57300207</v>
      </c>
      <c r="R122" s="104" t="str">
        <f>VLOOKUP($Q122,[9]Map!$D:$F,2,FALSE)</f>
        <v>D5701 - Wages &amp; Other</v>
      </c>
      <c r="S122" s="104" t="str">
        <f>VLOOKUP($Q122,[9]Map!$D:$F,3,FALSE)</f>
        <v>AC5710 - Wages Salaries &amp; Benefits</v>
      </c>
      <c r="T122" s="245" t="str">
        <f>VLOOKUP(D122,[9]Map!$A$12:$B$21,2,FALSE)</f>
        <v>GL journal entry</v>
      </c>
      <c r="U122" s="5"/>
      <c r="V122" s="1" t="s">
        <v>116</v>
      </c>
      <c r="W122" s="1" t="s">
        <v>492</v>
      </c>
      <c r="X122" s="1" t="s">
        <v>493</v>
      </c>
    </row>
    <row r="123" spans="1:24" hidden="1" x14ac:dyDescent="0.15">
      <c r="A123" s="1" t="s">
        <v>168</v>
      </c>
      <c r="B123" s="1" t="s">
        <v>109</v>
      </c>
      <c r="C123" s="1" t="s">
        <v>83</v>
      </c>
      <c r="D123" s="1" t="s">
        <v>93</v>
      </c>
      <c r="E123" s="1" t="s">
        <v>80</v>
      </c>
      <c r="F123" s="1" t="s">
        <v>330</v>
      </c>
      <c r="G123" s="1"/>
      <c r="H123" s="1"/>
      <c r="I123" s="1" t="s">
        <v>106</v>
      </c>
      <c r="J123" s="4">
        <v>45336</v>
      </c>
      <c r="K123" s="4">
        <v>45324</v>
      </c>
      <c r="L123" s="1" t="s">
        <v>63</v>
      </c>
      <c r="M123" s="5">
        <v>48.31</v>
      </c>
      <c r="N123" s="5" t="s">
        <v>64</v>
      </c>
      <c r="O123" s="5" t="s">
        <v>65</v>
      </c>
      <c r="P123" s="5" t="s">
        <v>66</v>
      </c>
      <c r="Q123" s="5" t="str">
        <f t="shared" si="1"/>
        <v>GL500.57300207</v>
      </c>
      <c r="R123" s="104" t="str">
        <f>VLOOKUP($Q123,[9]Map!$D:$F,2,FALSE)</f>
        <v>D5701 - Wages &amp; Other</v>
      </c>
      <c r="S123" s="104" t="str">
        <f>VLOOKUP($Q123,[9]Map!$D:$F,3,FALSE)</f>
        <v>AC5710 - Wages Salaries &amp; Benefits</v>
      </c>
      <c r="T123" s="245" t="str">
        <f>VLOOKUP(D123,[9]Map!$A$12:$B$21,2,FALSE)</f>
        <v>GL journal entry</v>
      </c>
      <c r="U123" s="5"/>
      <c r="V123" s="1" t="s">
        <v>117</v>
      </c>
      <c r="W123" s="1" t="s">
        <v>486</v>
      </c>
      <c r="X123" s="1" t="s">
        <v>487</v>
      </c>
    </row>
    <row r="124" spans="1:24" hidden="1" x14ac:dyDescent="0.15">
      <c r="A124" s="1" t="s">
        <v>168</v>
      </c>
      <c r="B124" s="1" t="s">
        <v>109</v>
      </c>
      <c r="C124" s="1" t="s">
        <v>83</v>
      </c>
      <c r="D124" s="1" t="s">
        <v>93</v>
      </c>
      <c r="E124" s="1" t="s">
        <v>80</v>
      </c>
      <c r="F124" s="1" t="s">
        <v>330</v>
      </c>
      <c r="G124" s="1"/>
      <c r="H124" s="1"/>
      <c r="I124" s="1" t="s">
        <v>106</v>
      </c>
      <c r="J124" s="4">
        <v>45352</v>
      </c>
      <c r="K124" s="4">
        <v>45338</v>
      </c>
      <c r="L124" s="1" t="s">
        <v>63</v>
      </c>
      <c r="M124" s="5">
        <v>48.31</v>
      </c>
      <c r="N124" s="5" t="s">
        <v>64</v>
      </c>
      <c r="O124" s="5" t="s">
        <v>65</v>
      </c>
      <c r="P124" s="5" t="s">
        <v>66</v>
      </c>
      <c r="Q124" s="5" t="str">
        <f t="shared" si="1"/>
        <v>GL500.57300207</v>
      </c>
      <c r="R124" s="104" t="str">
        <f>VLOOKUP($Q124,[9]Map!$D:$F,2,FALSE)</f>
        <v>D5701 - Wages &amp; Other</v>
      </c>
      <c r="S124" s="104" t="str">
        <f>VLOOKUP($Q124,[9]Map!$D:$F,3,FALSE)</f>
        <v>AC5710 - Wages Salaries &amp; Benefits</v>
      </c>
      <c r="T124" s="245" t="str">
        <f>VLOOKUP(D124,[9]Map!$A$12:$B$21,2,FALSE)</f>
        <v>GL journal entry</v>
      </c>
      <c r="U124" s="5"/>
      <c r="V124" s="1" t="s">
        <v>117</v>
      </c>
      <c r="W124" s="1" t="s">
        <v>488</v>
      </c>
      <c r="X124" s="1" t="s">
        <v>489</v>
      </c>
    </row>
    <row r="125" spans="1:24" hidden="1" x14ac:dyDescent="0.15">
      <c r="A125" s="1" t="s">
        <v>168</v>
      </c>
      <c r="B125" s="1" t="s">
        <v>110</v>
      </c>
      <c r="C125" s="1" t="s">
        <v>85</v>
      </c>
      <c r="D125" s="1" t="s">
        <v>93</v>
      </c>
      <c r="E125" s="1" t="s">
        <v>80</v>
      </c>
      <c r="F125" s="1" t="s">
        <v>139</v>
      </c>
      <c r="G125" s="1"/>
      <c r="H125" s="1"/>
      <c r="I125" s="1" t="s">
        <v>106</v>
      </c>
      <c r="J125" s="4">
        <v>45307</v>
      </c>
      <c r="K125" s="4">
        <v>45296</v>
      </c>
      <c r="L125" s="1" t="s">
        <v>63</v>
      </c>
      <c r="M125" s="5">
        <v>80.760000000000005</v>
      </c>
      <c r="N125" s="5" t="s">
        <v>64</v>
      </c>
      <c r="O125" s="5" t="s">
        <v>65</v>
      </c>
      <c r="P125" s="5" t="s">
        <v>66</v>
      </c>
      <c r="Q125" s="5" t="str">
        <f t="shared" si="1"/>
        <v>GL500.57300212</v>
      </c>
      <c r="R125" s="104" t="str">
        <f>VLOOKUP($Q125,[9]Map!$D:$F,2,FALSE)</f>
        <v>D5701 - Wages &amp; Other</v>
      </c>
      <c r="S125" s="104" t="str">
        <f>VLOOKUP($Q125,[9]Map!$D:$F,3,FALSE)</f>
        <v>AC5710 - Wages Salaries &amp; Benefits</v>
      </c>
      <c r="T125" s="245" t="str">
        <f>VLOOKUP(D125,[9]Map!$A$12:$B$21,2,FALSE)</f>
        <v>GL journal entry</v>
      </c>
      <c r="U125" s="5"/>
      <c r="V125" s="1" t="s">
        <v>117</v>
      </c>
      <c r="W125" s="1" t="s">
        <v>482</v>
      </c>
      <c r="X125" s="1" t="s">
        <v>483</v>
      </c>
    </row>
    <row r="126" spans="1:24" hidden="1" x14ac:dyDescent="0.15">
      <c r="A126" s="1" t="s">
        <v>168</v>
      </c>
      <c r="B126" s="1" t="s">
        <v>110</v>
      </c>
      <c r="C126" s="1" t="s">
        <v>85</v>
      </c>
      <c r="D126" s="1" t="s">
        <v>93</v>
      </c>
      <c r="E126" s="1" t="s">
        <v>80</v>
      </c>
      <c r="F126" s="1" t="s">
        <v>139</v>
      </c>
      <c r="G126" s="1"/>
      <c r="H126" s="1"/>
      <c r="I126" s="1" t="s">
        <v>106</v>
      </c>
      <c r="J126" s="4">
        <v>45315</v>
      </c>
      <c r="K126" s="4">
        <v>45310</v>
      </c>
      <c r="L126" s="1" t="s">
        <v>63</v>
      </c>
      <c r="M126" s="5">
        <v>80.760000000000005</v>
      </c>
      <c r="N126" s="5" t="s">
        <v>64</v>
      </c>
      <c r="O126" s="5" t="s">
        <v>65</v>
      </c>
      <c r="P126" s="5" t="s">
        <v>66</v>
      </c>
      <c r="Q126" s="5" t="str">
        <f t="shared" si="1"/>
        <v>GL500.57300212</v>
      </c>
      <c r="R126" s="104" t="str">
        <f>VLOOKUP($Q126,[9]Map!$D:$F,2,FALSE)</f>
        <v>D5701 - Wages &amp; Other</v>
      </c>
      <c r="S126" s="104" t="str">
        <f>VLOOKUP($Q126,[9]Map!$D:$F,3,FALSE)</f>
        <v>AC5710 - Wages Salaries &amp; Benefits</v>
      </c>
      <c r="T126" s="245" t="str">
        <f>VLOOKUP(D126,[9]Map!$A$12:$B$21,2,FALSE)</f>
        <v>GL journal entry</v>
      </c>
      <c r="U126" s="5"/>
      <c r="V126" s="1" t="s">
        <v>117</v>
      </c>
      <c r="W126" s="1" t="s">
        <v>484</v>
      </c>
      <c r="X126" s="1" t="s">
        <v>485</v>
      </c>
    </row>
    <row r="127" spans="1:24" hidden="1" x14ac:dyDescent="0.15">
      <c r="A127" s="1" t="s">
        <v>168</v>
      </c>
      <c r="B127" s="1" t="s">
        <v>110</v>
      </c>
      <c r="C127" s="1" t="s">
        <v>85</v>
      </c>
      <c r="D127" s="1" t="s">
        <v>93</v>
      </c>
      <c r="E127" s="1" t="s">
        <v>490</v>
      </c>
      <c r="F127" s="1" t="s">
        <v>139</v>
      </c>
      <c r="G127" s="1"/>
      <c r="H127" s="1"/>
      <c r="I127" s="1" t="s">
        <v>106</v>
      </c>
      <c r="J127" s="4">
        <v>45322</v>
      </c>
      <c r="K127" s="4">
        <v>45322</v>
      </c>
      <c r="L127" s="1" t="s">
        <v>63</v>
      </c>
      <c r="M127" s="5">
        <v>426.74</v>
      </c>
      <c r="N127" s="5" t="s">
        <v>64</v>
      </c>
      <c r="O127" s="5" t="s">
        <v>65</v>
      </c>
      <c r="P127" s="5" t="s">
        <v>66</v>
      </c>
      <c r="Q127" s="5" t="str">
        <f t="shared" si="1"/>
        <v>GL500.57300212</v>
      </c>
      <c r="R127" s="104" t="str">
        <f>VLOOKUP($Q127,[9]Map!$D:$F,2,FALSE)</f>
        <v>D5701 - Wages &amp; Other</v>
      </c>
      <c r="S127" s="104" t="str">
        <f>VLOOKUP($Q127,[9]Map!$D:$F,3,FALSE)</f>
        <v>AC5710 - Wages Salaries &amp; Benefits</v>
      </c>
      <c r="T127" s="245" t="str">
        <f>VLOOKUP(D127,[9]Map!$A$12:$B$21,2,FALSE)</f>
        <v>GL journal entry</v>
      </c>
      <c r="U127" s="5"/>
      <c r="V127" s="1" t="s">
        <v>116</v>
      </c>
      <c r="W127" s="1" t="s">
        <v>491</v>
      </c>
      <c r="X127" s="1" t="s">
        <v>320</v>
      </c>
    </row>
    <row r="128" spans="1:24" hidden="1" x14ac:dyDescent="0.15">
      <c r="A128" s="1" t="s">
        <v>168</v>
      </c>
      <c r="B128" s="1" t="s">
        <v>110</v>
      </c>
      <c r="C128" s="1" t="s">
        <v>85</v>
      </c>
      <c r="D128" s="1" t="s">
        <v>93</v>
      </c>
      <c r="E128" s="1" t="s">
        <v>490</v>
      </c>
      <c r="F128" s="1" t="s">
        <v>139</v>
      </c>
      <c r="G128" s="1"/>
      <c r="H128" s="1"/>
      <c r="I128" s="1" t="s">
        <v>106</v>
      </c>
      <c r="J128" s="4">
        <v>45322</v>
      </c>
      <c r="K128" s="4">
        <v>45322</v>
      </c>
      <c r="L128" s="1" t="s">
        <v>63</v>
      </c>
      <c r="M128" s="5">
        <v>426.74</v>
      </c>
      <c r="N128" s="5" t="s">
        <v>64</v>
      </c>
      <c r="O128" s="5" t="s">
        <v>65</v>
      </c>
      <c r="P128" s="5" t="s">
        <v>66</v>
      </c>
      <c r="Q128" s="5" t="str">
        <f t="shared" si="1"/>
        <v>GL500.57300212</v>
      </c>
      <c r="R128" s="104" t="str">
        <f>VLOOKUP($Q128,[9]Map!$D:$F,2,FALSE)</f>
        <v>D5701 - Wages &amp; Other</v>
      </c>
      <c r="S128" s="104" t="str">
        <f>VLOOKUP($Q128,[9]Map!$D:$F,3,FALSE)</f>
        <v>AC5710 - Wages Salaries &amp; Benefits</v>
      </c>
      <c r="T128" s="245" t="str">
        <f>VLOOKUP(D128,[9]Map!$A$12:$B$21,2,FALSE)</f>
        <v>GL journal entry</v>
      </c>
      <c r="U128" s="5"/>
      <c r="V128" s="1" t="s">
        <v>116</v>
      </c>
      <c r="W128" s="1" t="s">
        <v>491</v>
      </c>
      <c r="X128" s="1" t="s">
        <v>320</v>
      </c>
    </row>
    <row r="129" spans="1:24" hidden="1" x14ac:dyDescent="0.15">
      <c r="A129" s="1" t="s">
        <v>168</v>
      </c>
      <c r="B129" s="1" t="s">
        <v>110</v>
      </c>
      <c r="C129" s="1" t="s">
        <v>85</v>
      </c>
      <c r="D129" s="1" t="s">
        <v>93</v>
      </c>
      <c r="E129" s="1" t="s">
        <v>80</v>
      </c>
      <c r="F129" s="1" t="s">
        <v>330</v>
      </c>
      <c r="G129" s="1"/>
      <c r="H129" s="1"/>
      <c r="I129" s="1" t="s">
        <v>106</v>
      </c>
      <c r="J129" s="4">
        <v>45336</v>
      </c>
      <c r="K129" s="4">
        <v>45324</v>
      </c>
      <c r="L129" s="1" t="s">
        <v>63</v>
      </c>
      <c r="M129" s="5">
        <v>80.760000000000005</v>
      </c>
      <c r="N129" s="5" t="s">
        <v>64</v>
      </c>
      <c r="O129" s="5" t="s">
        <v>65</v>
      </c>
      <c r="P129" s="5" t="s">
        <v>66</v>
      </c>
      <c r="Q129" s="5" t="str">
        <f t="shared" si="1"/>
        <v>GL500.57300212</v>
      </c>
      <c r="R129" s="104" t="str">
        <f>VLOOKUP($Q129,[9]Map!$D:$F,2,FALSE)</f>
        <v>D5701 - Wages &amp; Other</v>
      </c>
      <c r="S129" s="104" t="str">
        <f>VLOOKUP($Q129,[9]Map!$D:$F,3,FALSE)</f>
        <v>AC5710 - Wages Salaries &amp; Benefits</v>
      </c>
      <c r="T129" s="245" t="str">
        <f>VLOOKUP(D129,[9]Map!$A$12:$B$21,2,FALSE)</f>
        <v>GL journal entry</v>
      </c>
      <c r="U129" s="5"/>
      <c r="V129" s="1" t="s">
        <v>117</v>
      </c>
      <c r="W129" s="1" t="s">
        <v>486</v>
      </c>
      <c r="X129" s="1" t="s">
        <v>487</v>
      </c>
    </row>
    <row r="130" spans="1:24" hidden="1" x14ac:dyDescent="0.15">
      <c r="A130" s="1" t="s">
        <v>168</v>
      </c>
      <c r="B130" s="1" t="s">
        <v>110</v>
      </c>
      <c r="C130" s="1" t="s">
        <v>85</v>
      </c>
      <c r="D130" s="1" t="s">
        <v>93</v>
      </c>
      <c r="E130" s="1" t="s">
        <v>80</v>
      </c>
      <c r="F130" s="1" t="s">
        <v>330</v>
      </c>
      <c r="G130" s="1"/>
      <c r="H130" s="1"/>
      <c r="I130" s="1" t="s">
        <v>106</v>
      </c>
      <c r="J130" s="4">
        <v>45352</v>
      </c>
      <c r="K130" s="4">
        <v>45338</v>
      </c>
      <c r="L130" s="1" t="s">
        <v>63</v>
      </c>
      <c r="M130" s="5">
        <v>80.760000000000005</v>
      </c>
      <c r="N130" s="5" t="s">
        <v>64</v>
      </c>
      <c r="O130" s="5" t="s">
        <v>65</v>
      </c>
      <c r="P130" s="5" t="s">
        <v>66</v>
      </c>
      <c r="Q130" s="5" t="str">
        <f t="shared" ref="Q130:Q193" si="2">CONCATENATE(P130,".",B130)</f>
        <v>GL500.57300212</v>
      </c>
      <c r="R130" s="104" t="str">
        <f>VLOOKUP($Q130,[9]Map!$D:$F,2,FALSE)</f>
        <v>D5701 - Wages &amp; Other</v>
      </c>
      <c r="S130" s="104" t="str">
        <f>VLOOKUP($Q130,[9]Map!$D:$F,3,FALSE)</f>
        <v>AC5710 - Wages Salaries &amp; Benefits</v>
      </c>
      <c r="T130" s="245" t="str">
        <f>VLOOKUP(D130,[9]Map!$A$12:$B$21,2,FALSE)</f>
        <v>GL journal entry</v>
      </c>
      <c r="U130" s="5"/>
      <c r="V130" s="1" t="s">
        <v>117</v>
      </c>
      <c r="W130" s="1" t="s">
        <v>488</v>
      </c>
      <c r="X130" s="1" t="s">
        <v>489</v>
      </c>
    </row>
    <row r="131" spans="1:24" hidden="1" x14ac:dyDescent="0.15">
      <c r="A131" s="1" t="s">
        <v>168</v>
      </c>
      <c r="B131" s="1" t="s">
        <v>110</v>
      </c>
      <c r="C131" s="1" t="s">
        <v>85</v>
      </c>
      <c r="D131" s="1" t="s">
        <v>93</v>
      </c>
      <c r="E131" s="1" t="s">
        <v>490</v>
      </c>
      <c r="F131" s="1" t="s">
        <v>330</v>
      </c>
      <c r="G131" s="1"/>
      <c r="H131" s="1"/>
      <c r="I131" s="1" t="s">
        <v>106</v>
      </c>
      <c r="J131" s="4">
        <v>45351</v>
      </c>
      <c r="K131" s="4">
        <v>45351</v>
      </c>
      <c r="L131" s="1" t="s">
        <v>63</v>
      </c>
      <c r="M131" s="5">
        <v>411.07</v>
      </c>
      <c r="N131" s="5" t="s">
        <v>64</v>
      </c>
      <c r="O131" s="5" t="s">
        <v>65</v>
      </c>
      <c r="P131" s="5" t="s">
        <v>66</v>
      </c>
      <c r="Q131" s="5" t="str">
        <f t="shared" si="2"/>
        <v>GL500.57300212</v>
      </c>
      <c r="R131" s="104" t="str">
        <f>VLOOKUP($Q131,[9]Map!$D:$F,2,FALSE)</f>
        <v>D5701 - Wages &amp; Other</v>
      </c>
      <c r="S131" s="104" t="str">
        <f>VLOOKUP($Q131,[9]Map!$D:$F,3,FALSE)</f>
        <v>AC5710 - Wages Salaries &amp; Benefits</v>
      </c>
      <c r="T131" s="245" t="str">
        <f>VLOOKUP(D131,[9]Map!$A$12:$B$21,2,FALSE)</f>
        <v>GL journal entry</v>
      </c>
      <c r="U131" s="5"/>
      <c r="V131" s="1" t="s">
        <v>116</v>
      </c>
      <c r="W131" s="1" t="s">
        <v>492</v>
      </c>
      <c r="X131" s="1" t="s">
        <v>493</v>
      </c>
    </row>
    <row r="132" spans="1:24" hidden="1" x14ac:dyDescent="0.15">
      <c r="A132" s="1" t="s">
        <v>168</v>
      </c>
      <c r="B132" s="1" t="s">
        <v>110</v>
      </c>
      <c r="C132" s="1" t="s">
        <v>85</v>
      </c>
      <c r="D132" s="1" t="s">
        <v>93</v>
      </c>
      <c r="E132" s="1" t="s">
        <v>490</v>
      </c>
      <c r="F132" s="1" t="s">
        <v>330</v>
      </c>
      <c r="G132" s="1"/>
      <c r="H132" s="1"/>
      <c r="I132" s="1" t="s">
        <v>106</v>
      </c>
      <c r="J132" s="4">
        <v>45351</v>
      </c>
      <c r="K132" s="4">
        <v>45351</v>
      </c>
      <c r="L132" s="1" t="s">
        <v>63</v>
      </c>
      <c r="M132" s="5">
        <v>29.64</v>
      </c>
      <c r="N132" s="5" t="s">
        <v>64</v>
      </c>
      <c r="O132" s="5" t="s">
        <v>65</v>
      </c>
      <c r="P132" s="5" t="s">
        <v>66</v>
      </c>
      <c r="Q132" s="5" t="str">
        <f t="shared" si="2"/>
        <v>GL500.57300212</v>
      </c>
      <c r="R132" s="104" t="str">
        <f>VLOOKUP($Q132,[9]Map!$D:$F,2,FALSE)</f>
        <v>D5701 - Wages &amp; Other</v>
      </c>
      <c r="S132" s="104" t="str">
        <f>VLOOKUP($Q132,[9]Map!$D:$F,3,FALSE)</f>
        <v>AC5710 - Wages Salaries &amp; Benefits</v>
      </c>
      <c r="T132" s="245" t="str">
        <f>VLOOKUP(D132,[9]Map!$A$12:$B$21,2,FALSE)</f>
        <v>GL journal entry</v>
      </c>
      <c r="U132" s="5"/>
      <c r="V132" s="1" t="s">
        <v>116</v>
      </c>
      <c r="W132" s="1" t="s">
        <v>492</v>
      </c>
      <c r="X132" s="1" t="s">
        <v>493</v>
      </c>
    </row>
    <row r="133" spans="1:24" hidden="1" x14ac:dyDescent="0.15">
      <c r="A133" s="1" t="s">
        <v>168</v>
      </c>
      <c r="B133" s="1" t="s">
        <v>111</v>
      </c>
      <c r="C133" s="1" t="s">
        <v>87</v>
      </c>
      <c r="D133" s="1" t="s">
        <v>93</v>
      </c>
      <c r="E133" s="1" t="s">
        <v>80</v>
      </c>
      <c r="F133" s="1" t="s">
        <v>139</v>
      </c>
      <c r="G133" s="1"/>
      <c r="H133" s="1"/>
      <c r="I133" s="1" t="s">
        <v>106</v>
      </c>
      <c r="J133" s="4">
        <v>45307</v>
      </c>
      <c r="K133" s="4">
        <v>45296</v>
      </c>
      <c r="L133" s="1" t="s">
        <v>63</v>
      </c>
      <c r="M133" s="5">
        <v>1442.38</v>
      </c>
      <c r="N133" s="5" t="s">
        <v>64</v>
      </c>
      <c r="O133" s="5" t="s">
        <v>65</v>
      </c>
      <c r="P133" s="5" t="s">
        <v>66</v>
      </c>
      <c r="Q133" s="5" t="str">
        <f t="shared" si="2"/>
        <v>GL500.57310028</v>
      </c>
      <c r="R133" s="104" t="str">
        <f>VLOOKUP($Q133,[9]Map!$D:$F,2,FALSE)</f>
        <v>D5701 - Wages &amp; Other</v>
      </c>
      <c r="S133" s="104" t="str">
        <f>VLOOKUP($Q133,[9]Map!$D:$F,3,FALSE)</f>
        <v>AC5710 - Wages Salaries &amp; Benefits</v>
      </c>
      <c r="T133" s="245" t="str">
        <f>VLOOKUP(D133,[9]Map!$A$12:$B$21,2,FALSE)</f>
        <v>GL journal entry</v>
      </c>
      <c r="U133" s="5"/>
      <c r="V133" s="1" t="s">
        <v>117</v>
      </c>
      <c r="W133" s="1" t="s">
        <v>482</v>
      </c>
      <c r="X133" s="1" t="s">
        <v>483</v>
      </c>
    </row>
    <row r="134" spans="1:24" hidden="1" x14ac:dyDescent="0.15">
      <c r="A134" s="1" t="s">
        <v>168</v>
      </c>
      <c r="B134" s="1" t="s">
        <v>111</v>
      </c>
      <c r="C134" s="1" t="s">
        <v>87</v>
      </c>
      <c r="D134" s="1" t="s">
        <v>93</v>
      </c>
      <c r="E134" s="1" t="s">
        <v>80</v>
      </c>
      <c r="F134" s="1" t="s">
        <v>139</v>
      </c>
      <c r="G134" s="1"/>
      <c r="H134" s="1"/>
      <c r="I134" s="1" t="s">
        <v>106</v>
      </c>
      <c r="J134" s="4">
        <v>45315</v>
      </c>
      <c r="K134" s="4">
        <v>45310</v>
      </c>
      <c r="L134" s="1" t="s">
        <v>63</v>
      </c>
      <c r="M134" s="5">
        <v>1442.38</v>
      </c>
      <c r="N134" s="5" t="s">
        <v>64</v>
      </c>
      <c r="O134" s="5" t="s">
        <v>65</v>
      </c>
      <c r="P134" s="5" t="s">
        <v>66</v>
      </c>
      <c r="Q134" s="5" t="str">
        <f t="shared" si="2"/>
        <v>GL500.57310028</v>
      </c>
      <c r="R134" s="104" t="str">
        <f>VLOOKUP($Q134,[9]Map!$D:$F,2,FALSE)</f>
        <v>D5701 - Wages &amp; Other</v>
      </c>
      <c r="S134" s="104" t="str">
        <f>VLOOKUP($Q134,[9]Map!$D:$F,3,FALSE)</f>
        <v>AC5710 - Wages Salaries &amp; Benefits</v>
      </c>
      <c r="T134" s="245" t="str">
        <f>VLOOKUP(D134,[9]Map!$A$12:$B$21,2,FALSE)</f>
        <v>GL journal entry</v>
      </c>
      <c r="U134" s="5"/>
      <c r="V134" s="1" t="s">
        <v>117</v>
      </c>
      <c r="W134" s="1" t="s">
        <v>484</v>
      </c>
      <c r="X134" s="1" t="s">
        <v>485</v>
      </c>
    </row>
    <row r="135" spans="1:24" hidden="1" x14ac:dyDescent="0.15">
      <c r="A135" s="1" t="s">
        <v>168</v>
      </c>
      <c r="B135" s="1" t="s">
        <v>111</v>
      </c>
      <c r="C135" s="1" t="s">
        <v>87</v>
      </c>
      <c r="D135" s="1" t="s">
        <v>93</v>
      </c>
      <c r="E135" s="1" t="s">
        <v>80</v>
      </c>
      <c r="F135" s="1" t="s">
        <v>330</v>
      </c>
      <c r="G135" s="1"/>
      <c r="H135" s="1"/>
      <c r="I135" s="1" t="s">
        <v>106</v>
      </c>
      <c r="J135" s="4">
        <v>45336</v>
      </c>
      <c r="K135" s="4">
        <v>45324</v>
      </c>
      <c r="L135" s="1" t="s">
        <v>63</v>
      </c>
      <c r="M135" s="5">
        <v>1442.38</v>
      </c>
      <c r="N135" s="5" t="s">
        <v>64</v>
      </c>
      <c r="O135" s="5" t="s">
        <v>65</v>
      </c>
      <c r="P135" s="5" t="s">
        <v>66</v>
      </c>
      <c r="Q135" s="5" t="str">
        <f t="shared" si="2"/>
        <v>GL500.57310028</v>
      </c>
      <c r="R135" s="104" t="str">
        <f>VLOOKUP($Q135,[9]Map!$D:$F,2,FALSE)</f>
        <v>D5701 - Wages &amp; Other</v>
      </c>
      <c r="S135" s="104" t="str">
        <f>VLOOKUP($Q135,[9]Map!$D:$F,3,FALSE)</f>
        <v>AC5710 - Wages Salaries &amp; Benefits</v>
      </c>
      <c r="T135" s="245" t="str">
        <f>VLOOKUP(D135,[9]Map!$A$12:$B$21,2,FALSE)</f>
        <v>GL journal entry</v>
      </c>
      <c r="U135" s="5"/>
      <c r="V135" s="1" t="s">
        <v>117</v>
      </c>
      <c r="W135" s="1" t="s">
        <v>486</v>
      </c>
      <c r="X135" s="1" t="s">
        <v>487</v>
      </c>
    </row>
    <row r="136" spans="1:24" hidden="1" x14ac:dyDescent="0.15">
      <c r="A136" s="1" t="s">
        <v>168</v>
      </c>
      <c r="B136" s="1" t="s">
        <v>111</v>
      </c>
      <c r="C136" s="1" t="s">
        <v>87</v>
      </c>
      <c r="D136" s="1" t="s">
        <v>93</v>
      </c>
      <c r="E136" s="1" t="s">
        <v>80</v>
      </c>
      <c r="F136" s="1" t="s">
        <v>330</v>
      </c>
      <c r="G136" s="1"/>
      <c r="H136" s="1"/>
      <c r="I136" s="1" t="s">
        <v>106</v>
      </c>
      <c r="J136" s="4">
        <v>45352</v>
      </c>
      <c r="K136" s="4">
        <v>45338</v>
      </c>
      <c r="L136" s="1" t="s">
        <v>63</v>
      </c>
      <c r="M136" s="5">
        <v>1442.38</v>
      </c>
      <c r="N136" s="5" t="s">
        <v>64</v>
      </c>
      <c r="O136" s="5" t="s">
        <v>65</v>
      </c>
      <c r="P136" s="5" t="s">
        <v>66</v>
      </c>
      <c r="Q136" s="5" t="str">
        <f t="shared" si="2"/>
        <v>GL500.57310028</v>
      </c>
      <c r="R136" s="104" t="str">
        <f>VLOOKUP($Q136,[9]Map!$D:$F,2,FALSE)</f>
        <v>D5701 - Wages &amp; Other</v>
      </c>
      <c r="S136" s="104" t="str">
        <f>VLOOKUP($Q136,[9]Map!$D:$F,3,FALSE)</f>
        <v>AC5710 - Wages Salaries &amp; Benefits</v>
      </c>
      <c r="T136" s="245" t="str">
        <f>VLOOKUP(D136,[9]Map!$A$12:$B$21,2,FALSE)</f>
        <v>GL journal entry</v>
      </c>
      <c r="U136" s="5"/>
      <c r="V136" s="1" t="s">
        <v>117</v>
      </c>
      <c r="W136" s="1" t="s">
        <v>488</v>
      </c>
      <c r="X136" s="1" t="s">
        <v>489</v>
      </c>
    </row>
    <row r="137" spans="1:24" hidden="1" x14ac:dyDescent="0.15">
      <c r="A137" s="1" t="s">
        <v>168</v>
      </c>
      <c r="B137" s="1" t="s">
        <v>112</v>
      </c>
      <c r="C137" s="1" t="s">
        <v>89</v>
      </c>
      <c r="D137" s="1" t="s">
        <v>93</v>
      </c>
      <c r="E137" s="1" t="s">
        <v>496</v>
      </c>
      <c r="F137" s="1" t="s">
        <v>139</v>
      </c>
      <c r="G137" s="1"/>
      <c r="H137" s="1"/>
      <c r="I137" s="1" t="s">
        <v>106</v>
      </c>
      <c r="J137" s="4">
        <v>45322</v>
      </c>
      <c r="K137" s="4">
        <v>45322</v>
      </c>
      <c r="L137" s="1" t="s">
        <v>63</v>
      </c>
      <c r="M137" s="5">
        <v>-4034.89</v>
      </c>
      <c r="N137" s="5" t="s">
        <v>64</v>
      </c>
      <c r="O137" s="5" t="s">
        <v>65</v>
      </c>
      <c r="P137" s="5" t="s">
        <v>66</v>
      </c>
      <c r="Q137" s="5" t="str">
        <f t="shared" si="2"/>
        <v>GL500.57800077</v>
      </c>
      <c r="R137" s="104" t="str">
        <f>VLOOKUP($Q137,[9]Map!$D:$F,2,FALSE)</f>
        <v>D5701 - Wages &amp; Other</v>
      </c>
      <c r="S137" s="104" t="str">
        <f>VLOOKUP($Q137,[9]Map!$D:$F,3,FALSE)</f>
        <v>AC5710 - Wages Salaries &amp; Benefits</v>
      </c>
      <c r="T137" s="245" t="str">
        <f>VLOOKUP(D137,[9]Map!$A$12:$B$21,2,FALSE)</f>
        <v>GL journal entry</v>
      </c>
      <c r="U137" s="5"/>
      <c r="V137" s="1" t="s">
        <v>117</v>
      </c>
      <c r="W137" s="1" t="s">
        <v>497</v>
      </c>
      <c r="X137" s="1" t="s">
        <v>498</v>
      </c>
    </row>
    <row r="138" spans="1:24" hidden="1" x14ac:dyDescent="0.15">
      <c r="A138" s="1" t="s">
        <v>168</v>
      </c>
      <c r="B138" s="1" t="s">
        <v>112</v>
      </c>
      <c r="C138" s="1" t="s">
        <v>89</v>
      </c>
      <c r="D138" s="1" t="s">
        <v>93</v>
      </c>
      <c r="E138" s="1" t="s">
        <v>80</v>
      </c>
      <c r="F138" s="1" t="s">
        <v>139</v>
      </c>
      <c r="G138" s="1"/>
      <c r="H138" s="1"/>
      <c r="I138" s="1" t="s">
        <v>106</v>
      </c>
      <c r="J138" s="4">
        <v>45307</v>
      </c>
      <c r="K138" s="4">
        <v>45296</v>
      </c>
      <c r="L138" s="1" t="s">
        <v>63</v>
      </c>
      <c r="M138" s="5">
        <v>33.270000000000003</v>
      </c>
      <c r="N138" s="5" t="s">
        <v>64</v>
      </c>
      <c r="O138" s="5" t="s">
        <v>65</v>
      </c>
      <c r="P138" s="5" t="s">
        <v>66</v>
      </c>
      <c r="Q138" s="5" t="str">
        <f t="shared" si="2"/>
        <v>GL500.57800077</v>
      </c>
      <c r="R138" s="104" t="str">
        <f>VLOOKUP($Q138,[9]Map!$D:$F,2,FALSE)</f>
        <v>D5701 - Wages &amp; Other</v>
      </c>
      <c r="S138" s="104" t="str">
        <f>VLOOKUP($Q138,[9]Map!$D:$F,3,FALSE)</f>
        <v>AC5710 - Wages Salaries &amp; Benefits</v>
      </c>
      <c r="T138" s="245" t="str">
        <f>VLOOKUP(D138,[9]Map!$A$12:$B$21,2,FALSE)</f>
        <v>GL journal entry</v>
      </c>
      <c r="U138" s="5"/>
      <c r="V138" s="1" t="s">
        <v>117</v>
      </c>
      <c r="W138" s="1" t="s">
        <v>482</v>
      </c>
      <c r="X138" s="1" t="s">
        <v>483</v>
      </c>
    </row>
    <row r="139" spans="1:24" hidden="1" x14ac:dyDescent="0.15">
      <c r="A139" s="1" t="s">
        <v>168</v>
      </c>
      <c r="B139" s="1" t="s">
        <v>112</v>
      </c>
      <c r="C139" s="1" t="s">
        <v>89</v>
      </c>
      <c r="D139" s="1" t="s">
        <v>93</v>
      </c>
      <c r="E139" s="1" t="s">
        <v>80</v>
      </c>
      <c r="F139" s="1" t="s">
        <v>139</v>
      </c>
      <c r="G139" s="1"/>
      <c r="H139" s="1"/>
      <c r="I139" s="1" t="s">
        <v>106</v>
      </c>
      <c r="J139" s="4">
        <v>45315</v>
      </c>
      <c r="K139" s="4">
        <v>45310</v>
      </c>
      <c r="L139" s="1" t="s">
        <v>63</v>
      </c>
      <c r="M139" s="5">
        <v>33.270000000000003</v>
      </c>
      <c r="N139" s="5" t="s">
        <v>64</v>
      </c>
      <c r="O139" s="5" t="s">
        <v>65</v>
      </c>
      <c r="P139" s="5" t="s">
        <v>66</v>
      </c>
      <c r="Q139" s="5" t="str">
        <f t="shared" si="2"/>
        <v>GL500.57800077</v>
      </c>
      <c r="R139" s="104" t="str">
        <f>VLOOKUP($Q139,[9]Map!$D:$F,2,FALSE)</f>
        <v>D5701 - Wages &amp; Other</v>
      </c>
      <c r="S139" s="104" t="str">
        <f>VLOOKUP($Q139,[9]Map!$D:$F,3,FALSE)</f>
        <v>AC5710 - Wages Salaries &amp; Benefits</v>
      </c>
      <c r="T139" s="245" t="str">
        <f>VLOOKUP(D139,[9]Map!$A$12:$B$21,2,FALSE)</f>
        <v>GL journal entry</v>
      </c>
      <c r="U139" s="5"/>
      <c r="V139" s="1" t="s">
        <v>117</v>
      </c>
      <c r="W139" s="1" t="s">
        <v>484</v>
      </c>
      <c r="X139" s="1" t="s">
        <v>485</v>
      </c>
    </row>
    <row r="140" spans="1:24" hidden="1" x14ac:dyDescent="0.15">
      <c r="A140" s="1" t="s">
        <v>168</v>
      </c>
      <c r="B140" s="1" t="s">
        <v>112</v>
      </c>
      <c r="C140" s="1" t="s">
        <v>89</v>
      </c>
      <c r="D140" s="1" t="s">
        <v>93</v>
      </c>
      <c r="E140" s="1" t="s">
        <v>96</v>
      </c>
      <c r="F140" s="1" t="s">
        <v>139</v>
      </c>
      <c r="G140" s="1"/>
      <c r="H140" s="1"/>
      <c r="I140" s="1" t="s">
        <v>106</v>
      </c>
      <c r="J140" s="4">
        <v>45323</v>
      </c>
      <c r="K140" s="4">
        <v>45322</v>
      </c>
      <c r="L140" s="1" t="s">
        <v>63</v>
      </c>
      <c r="M140" s="5">
        <v>2093.5</v>
      </c>
      <c r="N140" s="5" t="s">
        <v>64</v>
      </c>
      <c r="O140" s="5" t="s">
        <v>65</v>
      </c>
      <c r="P140" s="5" t="s">
        <v>66</v>
      </c>
      <c r="Q140" s="5" t="str">
        <f t="shared" si="2"/>
        <v>GL500.57800077</v>
      </c>
      <c r="R140" s="104" t="str">
        <f>VLOOKUP($Q140,[9]Map!$D:$F,2,FALSE)</f>
        <v>D5701 - Wages &amp; Other</v>
      </c>
      <c r="S140" s="104" t="str">
        <f>VLOOKUP($Q140,[9]Map!$D:$F,3,FALSE)</f>
        <v>AC5710 - Wages Salaries &amp; Benefits</v>
      </c>
      <c r="T140" s="245" t="str">
        <f>VLOOKUP(D140,[9]Map!$A$12:$B$21,2,FALSE)</f>
        <v>GL journal entry</v>
      </c>
      <c r="U140" s="5"/>
      <c r="V140" s="1" t="s">
        <v>117</v>
      </c>
      <c r="W140" s="1" t="s">
        <v>499</v>
      </c>
      <c r="X140" s="1" t="s">
        <v>500</v>
      </c>
    </row>
    <row r="141" spans="1:24" hidden="1" x14ac:dyDescent="0.15">
      <c r="A141" s="1" t="s">
        <v>168</v>
      </c>
      <c r="B141" s="1" t="s">
        <v>112</v>
      </c>
      <c r="C141" s="1" t="s">
        <v>89</v>
      </c>
      <c r="D141" s="1" t="s">
        <v>93</v>
      </c>
      <c r="E141" s="1" t="s">
        <v>490</v>
      </c>
      <c r="F141" s="1" t="s">
        <v>139</v>
      </c>
      <c r="G141" s="1"/>
      <c r="H141" s="1"/>
      <c r="I141" s="1" t="s">
        <v>106</v>
      </c>
      <c r="J141" s="4">
        <v>45322</v>
      </c>
      <c r="K141" s="4">
        <v>45322</v>
      </c>
      <c r="L141" s="1" t="s">
        <v>63</v>
      </c>
      <c r="M141" s="5">
        <v>156.93</v>
      </c>
      <c r="N141" s="5" t="s">
        <v>64</v>
      </c>
      <c r="O141" s="5" t="s">
        <v>65</v>
      </c>
      <c r="P141" s="5" t="s">
        <v>66</v>
      </c>
      <c r="Q141" s="5" t="str">
        <f t="shared" si="2"/>
        <v>GL500.57800077</v>
      </c>
      <c r="R141" s="104" t="str">
        <f>VLOOKUP($Q141,[9]Map!$D:$F,2,FALSE)</f>
        <v>D5701 - Wages &amp; Other</v>
      </c>
      <c r="S141" s="104" t="str">
        <f>VLOOKUP($Q141,[9]Map!$D:$F,3,FALSE)</f>
        <v>AC5710 - Wages Salaries &amp; Benefits</v>
      </c>
      <c r="T141" s="245" t="str">
        <f>VLOOKUP(D141,[9]Map!$A$12:$B$21,2,FALSE)</f>
        <v>GL journal entry</v>
      </c>
      <c r="U141" s="5"/>
      <c r="V141" s="1" t="s">
        <v>116</v>
      </c>
      <c r="W141" s="1" t="s">
        <v>491</v>
      </c>
      <c r="X141" s="1" t="s">
        <v>320</v>
      </c>
    </row>
    <row r="142" spans="1:24" hidden="1" x14ac:dyDescent="0.15">
      <c r="A142" s="1" t="s">
        <v>168</v>
      </c>
      <c r="B142" s="1" t="s">
        <v>112</v>
      </c>
      <c r="C142" s="1" t="s">
        <v>89</v>
      </c>
      <c r="D142" s="1" t="s">
        <v>93</v>
      </c>
      <c r="E142" s="1" t="s">
        <v>490</v>
      </c>
      <c r="F142" s="1" t="s">
        <v>139</v>
      </c>
      <c r="G142" s="1"/>
      <c r="H142" s="1"/>
      <c r="I142" s="1" t="s">
        <v>106</v>
      </c>
      <c r="J142" s="4">
        <v>45322</v>
      </c>
      <c r="K142" s="4">
        <v>45322</v>
      </c>
      <c r="L142" s="1" t="s">
        <v>63</v>
      </c>
      <c r="M142" s="5">
        <v>156.93</v>
      </c>
      <c r="N142" s="5" t="s">
        <v>64</v>
      </c>
      <c r="O142" s="5" t="s">
        <v>65</v>
      </c>
      <c r="P142" s="5" t="s">
        <v>66</v>
      </c>
      <c r="Q142" s="5" t="str">
        <f t="shared" si="2"/>
        <v>GL500.57800077</v>
      </c>
      <c r="R142" s="104" t="str">
        <f>VLOOKUP($Q142,[9]Map!$D:$F,2,FALSE)</f>
        <v>D5701 - Wages &amp; Other</v>
      </c>
      <c r="S142" s="104" t="str">
        <f>VLOOKUP($Q142,[9]Map!$D:$F,3,FALSE)</f>
        <v>AC5710 - Wages Salaries &amp; Benefits</v>
      </c>
      <c r="T142" s="245" t="str">
        <f>VLOOKUP(D142,[9]Map!$A$12:$B$21,2,FALSE)</f>
        <v>GL journal entry</v>
      </c>
      <c r="U142" s="5"/>
      <c r="V142" s="1" t="s">
        <v>116</v>
      </c>
      <c r="W142" s="1" t="s">
        <v>491</v>
      </c>
      <c r="X142" s="1" t="s">
        <v>320</v>
      </c>
    </row>
    <row r="143" spans="1:24" hidden="1" x14ac:dyDescent="0.15">
      <c r="A143" s="1" t="s">
        <v>168</v>
      </c>
      <c r="B143" s="1" t="s">
        <v>112</v>
      </c>
      <c r="C143" s="1" t="s">
        <v>89</v>
      </c>
      <c r="D143" s="1" t="s">
        <v>93</v>
      </c>
      <c r="E143" s="1" t="s">
        <v>80</v>
      </c>
      <c r="F143" s="1" t="s">
        <v>330</v>
      </c>
      <c r="G143" s="1"/>
      <c r="H143" s="1"/>
      <c r="I143" s="1" t="s">
        <v>106</v>
      </c>
      <c r="J143" s="4">
        <v>45336</v>
      </c>
      <c r="K143" s="4">
        <v>45324</v>
      </c>
      <c r="L143" s="1" t="s">
        <v>63</v>
      </c>
      <c r="M143" s="5">
        <v>33.270000000000003</v>
      </c>
      <c r="N143" s="5" t="s">
        <v>64</v>
      </c>
      <c r="O143" s="5" t="s">
        <v>65</v>
      </c>
      <c r="P143" s="5" t="s">
        <v>66</v>
      </c>
      <c r="Q143" s="5" t="str">
        <f t="shared" si="2"/>
        <v>GL500.57800077</v>
      </c>
      <c r="R143" s="104" t="str">
        <f>VLOOKUP($Q143,[9]Map!$D:$F,2,FALSE)</f>
        <v>D5701 - Wages &amp; Other</v>
      </c>
      <c r="S143" s="104" t="str">
        <f>VLOOKUP($Q143,[9]Map!$D:$F,3,FALSE)</f>
        <v>AC5710 - Wages Salaries &amp; Benefits</v>
      </c>
      <c r="T143" s="245" t="str">
        <f>VLOOKUP(D143,[9]Map!$A$12:$B$21,2,FALSE)</f>
        <v>GL journal entry</v>
      </c>
      <c r="U143" s="5"/>
      <c r="V143" s="1" t="s">
        <v>117</v>
      </c>
      <c r="W143" s="1" t="s">
        <v>486</v>
      </c>
      <c r="X143" s="1" t="s">
        <v>487</v>
      </c>
    </row>
    <row r="144" spans="1:24" hidden="1" x14ac:dyDescent="0.15">
      <c r="A144" s="1" t="s">
        <v>168</v>
      </c>
      <c r="B144" s="1" t="s">
        <v>112</v>
      </c>
      <c r="C144" s="1" t="s">
        <v>89</v>
      </c>
      <c r="D144" s="1" t="s">
        <v>93</v>
      </c>
      <c r="E144" s="1" t="s">
        <v>96</v>
      </c>
      <c r="F144" s="1" t="s">
        <v>330</v>
      </c>
      <c r="G144" s="1"/>
      <c r="H144" s="1"/>
      <c r="I144" s="1" t="s">
        <v>106</v>
      </c>
      <c r="J144" s="4">
        <v>45351</v>
      </c>
      <c r="K144" s="4">
        <v>45351</v>
      </c>
      <c r="L144" s="1" t="s">
        <v>63</v>
      </c>
      <c r="M144" s="5">
        <v>2093.5</v>
      </c>
      <c r="N144" s="5" t="s">
        <v>64</v>
      </c>
      <c r="O144" s="5" t="s">
        <v>65</v>
      </c>
      <c r="P144" s="5" t="s">
        <v>66</v>
      </c>
      <c r="Q144" s="5" t="str">
        <f t="shared" si="2"/>
        <v>GL500.57800077</v>
      </c>
      <c r="R144" s="104" t="str">
        <f>VLOOKUP($Q144,[9]Map!$D:$F,2,FALSE)</f>
        <v>D5701 - Wages &amp; Other</v>
      </c>
      <c r="S144" s="104" t="str">
        <f>VLOOKUP($Q144,[9]Map!$D:$F,3,FALSE)</f>
        <v>AC5710 - Wages Salaries &amp; Benefits</v>
      </c>
      <c r="T144" s="245" t="str">
        <f>VLOOKUP(D144,[9]Map!$A$12:$B$21,2,FALSE)</f>
        <v>GL journal entry</v>
      </c>
      <c r="U144" s="5"/>
      <c r="V144" s="1" t="s">
        <v>117</v>
      </c>
      <c r="W144" s="1" t="s">
        <v>501</v>
      </c>
      <c r="X144" s="1" t="s">
        <v>502</v>
      </c>
    </row>
    <row r="145" spans="1:24" hidden="1" x14ac:dyDescent="0.15">
      <c r="A145" s="1" t="s">
        <v>168</v>
      </c>
      <c r="B145" s="1" t="s">
        <v>112</v>
      </c>
      <c r="C145" s="1" t="s">
        <v>89</v>
      </c>
      <c r="D145" s="1" t="s">
        <v>93</v>
      </c>
      <c r="E145" s="1" t="s">
        <v>80</v>
      </c>
      <c r="F145" s="1" t="s">
        <v>330</v>
      </c>
      <c r="G145" s="1"/>
      <c r="H145" s="1"/>
      <c r="I145" s="1" t="s">
        <v>106</v>
      </c>
      <c r="J145" s="4">
        <v>45352</v>
      </c>
      <c r="K145" s="4">
        <v>45338</v>
      </c>
      <c r="L145" s="1" t="s">
        <v>63</v>
      </c>
      <c r="M145" s="5">
        <v>33.270000000000003</v>
      </c>
      <c r="N145" s="5" t="s">
        <v>64</v>
      </c>
      <c r="O145" s="5" t="s">
        <v>65</v>
      </c>
      <c r="P145" s="5" t="s">
        <v>66</v>
      </c>
      <c r="Q145" s="5" t="str">
        <f t="shared" si="2"/>
        <v>GL500.57800077</v>
      </c>
      <c r="R145" s="104" t="str">
        <f>VLOOKUP($Q145,[9]Map!$D:$F,2,FALSE)</f>
        <v>D5701 - Wages &amp; Other</v>
      </c>
      <c r="S145" s="104" t="str">
        <f>VLOOKUP($Q145,[9]Map!$D:$F,3,FALSE)</f>
        <v>AC5710 - Wages Salaries &amp; Benefits</v>
      </c>
      <c r="T145" s="245" t="str">
        <f>VLOOKUP(D145,[9]Map!$A$12:$B$21,2,FALSE)</f>
        <v>GL journal entry</v>
      </c>
      <c r="U145" s="5"/>
      <c r="V145" s="1" t="s">
        <v>117</v>
      </c>
      <c r="W145" s="1" t="s">
        <v>488</v>
      </c>
      <c r="X145" s="1" t="s">
        <v>489</v>
      </c>
    </row>
    <row r="146" spans="1:24" hidden="1" x14ac:dyDescent="0.15">
      <c r="A146" s="1" t="s">
        <v>168</v>
      </c>
      <c r="B146" s="1" t="s">
        <v>112</v>
      </c>
      <c r="C146" s="1" t="s">
        <v>89</v>
      </c>
      <c r="D146" s="1" t="s">
        <v>93</v>
      </c>
      <c r="E146" s="1" t="s">
        <v>490</v>
      </c>
      <c r="F146" s="1" t="s">
        <v>330</v>
      </c>
      <c r="G146" s="1"/>
      <c r="H146" s="1"/>
      <c r="I146" s="1" t="s">
        <v>106</v>
      </c>
      <c r="J146" s="4">
        <v>45351</v>
      </c>
      <c r="K146" s="4">
        <v>45351</v>
      </c>
      <c r="L146" s="1" t="s">
        <v>63</v>
      </c>
      <c r="M146" s="5">
        <v>156.93</v>
      </c>
      <c r="N146" s="5" t="s">
        <v>64</v>
      </c>
      <c r="O146" s="5" t="s">
        <v>65</v>
      </c>
      <c r="P146" s="5" t="s">
        <v>66</v>
      </c>
      <c r="Q146" s="5" t="str">
        <f t="shared" si="2"/>
        <v>GL500.57800077</v>
      </c>
      <c r="R146" s="104" t="str">
        <f>VLOOKUP($Q146,[9]Map!$D:$F,2,FALSE)</f>
        <v>D5701 - Wages &amp; Other</v>
      </c>
      <c r="S146" s="104" t="str">
        <f>VLOOKUP($Q146,[9]Map!$D:$F,3,FALSE)</f>
        <v>AC5710 - Wages Salaries &amp; Benefits</v>
      </c>
      <c r="T146" s="245" t="str">
        <f>VLOOKUP(D146,[9]Map!$A$12:$B$21,2,FALSE)</f>
        <v>GL journal entry</v>
      </c>
      <c r="U146" s="5"/>
      <c r="V146" s="1" t="s">
        <v>116</v>
      </c>
      <c r="W146" s="1" t="s">
        <v>492</v>
      </c>
      <c r="X146" s="1" t="s">
        <v>493</v>
      </c>
    </row>
    <row r="147" spans="1:24" hidden="1" x14ac:dyDescent="0.15">
      <c r="A147" s="1" t="s">
        <v>168</v>
      </c>
      <c r="B147" s="1" t="s">
        <v>112</v>
      </c>
      <c r="C147" s="1" t="s">
        <v>89</v>
      </c>
      <c r="D147" s="1" t="s">
        <v>93</v>
      </c>
      <c r="E147" s="1" t="s">
        <v>490</v>
      </c>
      <c r="F147" s="1" t="s">
        <v>330</v>
      </c>
      <c r="G147" s="1"/>
      <c r="H147" s="1"/>
      <c r="I147" s="1" t="s">
        <v>106</v>
      </c>
      <c r="J147" s="4">
        <v>45351</v>
      </c>
      <c r="K147" s="4">
        <v>45351</v>
      </c>
      <c r="L147" s="1" t="s">
        <v>63</v>
      </c>
      <c r="M147" s="5">
        <v>156.93</v>
      </c>
      <c r="N147" s="5" t="s">
        <v>64</v>
      </c>
      <c r="O147" s="5" t="s">
        <v>65</v>
      </c>
      <c r="P147" s="5" t="s">
        <v>66</v>
      </c>
      <c r="Q147" s="5" t="str">
        <f t="shared" si="2"/>
        <v>GL500.57800077</v>
      </c>
      <c r="R147" s="104" t="str">
        <f>VLOOKUP($Q147,[9]Map!$D:$F,2,FALSE)</f>
        <v>D5701 - Wages &amp; Other</v>
      </c>
      <c r="S147" s="104" t="str">
        <f>VLOOKUP($Q147,[9]Map!$D:$F,3,FALSE)</f>
        <v>AC5710 - Wages Salaries &amp; Benefits</v>
      </c>
      <c r="T147" s="245" t="str">
        <f>VLOOKUP(D147,[9]Map!$A$12:$B$21,2,FALSE)</f>
        <v>GL journal entry</v>
      </c>
      <c r="U147" s="5"/>
      <c r="V147" s="1" t="s">
        <v>116</v>
      </c>
      <c r="W147" s="1" t="s">
        <v>492</v>
      </c>
      <c r="X147" s="1" t="s">
        <v>493</v>
      </c>
    </row>
    <row r="148" spans="1:24" hidden="1" x14ac:dyDescent="0.15">
      <c r="A148" s="1" t="s">
        <v>168</v>
      </c>
      <c r="B148" s="1" t="s">
        <v>113</v>
      </c>
      <c r="C148" s="1" t="s">
        <v>91</v>
      </c>
      <c r="D148" s="1" t="s">
        <v>93</v>
      </c>
      <c r="E148" s="1" t="s">
        <v>80</v>
      </c>
      <c r="F148" s="1" t="s">
        <v>139</v>
      </c>
      <c r="G148" s="1"/>
      <c r="H148" s="1"/>
      <c r="I148" s="1" t="s">
        <v>106</v>
      </c>
      <c r="J148" s="4">
        <v>45307</v>
      </c>
      <c r="K148" s="4">
        <v>45296</v>
      </c>
      <c r="L148" s="1" t="s">
        <v>63</v>
      </c>
      <c r="M148" s="5">
        <v>21.32</v>
      </c>
      <c r="N148" s="5" t="s">
        <v>64</v>
      </c>
      <c r="O148" s="5" t="s">
        <v>65</v>
      </c>
      <c r="P148" s="5" t="s">
        <v>66</v>
      </c>
      <c r="Q148" s="5" t="str">
        <f t="shared" si="2"/>
        <v>GL500.57800078</v>
      </c>
      <c r="R148" s="104" t="str">
        <f>VLOOKUP($Q148,[9]Map!$D:$F,2,FALSE)</f>
        <v>D5701 - Wages &amp; Other</v>
      </c>
      <c r="S148" s="104" t="str">
        <f>VLOOKUP($Q148,[9]Map!$D:$F,3,FALSE)</f>
        <v>AC5710 - Wages Salaries &amp; Benefits</v>
      </c>
      <c r="T148" s="245" t="str">
        <f>VLOOKUP(D148,[9]Map!$A$12:$B$21,2,FALSE)</f>
        <v>GL journal entry</v>
      </c>
      <c r="U148" s="5"/>
      <c r="V148" s="1" t="s">
        <v>117</v>
      </c>
      <c r="W148" s="1" t="s">
        <v>482</v>
      </c>
      <c r="X148" s="1" t="s">
        <v>483</v>
      </c>
    </row>
    <row r="149" spans="1:24" hidden="1" x14ac:dyDescent="0.15">
      <c r="A149" s="1" t="s">
        <v>168</v>
      </c>
      <c r="B149" s="1" t="s">
        <v>113</v>
      </c>
      <c r="C149" s="1" t="s">
        <v>91</v>
      </c>
      <c r="D149" s="1" t="s">
        <v>93</v>
      </c>
      <c r="E149" s="1" t="s">
        <v>80</v>
      </c>
      <c r="F149" s="1" t="s">
        <v>139</v>
      </c>
      <c r="G149" s="1"/>
      <c r="H149" s="1"/>
      <c r="I149" s="1" t="s">
        <v>106</v>
      </c>
      <c r="J149" s="4">
        <v>45315</v>
      </c>
      <c r="K149" s="4">
        <v>45310</v>
      </c>
      <c r="L149" s="1" t="s">
        <v>63</v>
      </c>
      <c r="M149" s="5">
        <v>21.32</v>
      </c>
      <c r="N149" s="5" t="s">
        <v>64</v>
      </c>
      <c r="O149" s="5" t="s">
        <v>65</v>
      </c>
      <c r="P149" s="5" t="s">
        <v>66</v>
      </c>
      <c r="Q149" s="5" t="str">
        <f t="shared" si="2"/>
        <v>GL500.57800078</v>
      </c>
      <c r="R149" s="104" t="str">
        <f>VLOOKUP($Q149,[9]Map!$D:$F,2,FALSE)</f>
        <v>D5701 - Wages &amp; Other</v>
      </c>
      <c r="S149" s="104" t="str">
        <f>VLOOKUP($Q149,[9]Map!$D:$F,3,FALSE)</f>
        <v>AC5710 - Wages Salaries &amp; Benefits</v>
      </c>
      <c r="T149" s="245" t="str">
        <f>VLOOKUP(D149,[9]Map!$A$12:$B$21,2,FALSE)</f>
        <v>GL journal entry</v>
      </c>
      <c r="U149" s="5"/>
      <c r="V149" s="1" t="s">
        <v>117</v>
      </c>
      <c r="W149" s="1" t="s">
        <v>484</v>
      </c>
      <c r="X149" s="1" t="s">
        <v>485</v>
      </c>
    </row>
    <row r="150" spans="1:24" hidden="1" x14ac:dyDescent="0.15">
      <c r="A150" s="1" t="s">
        <v>168</v>
      </c>
      <c r="B150" s="1" t="s">
        <v>113</v>
      </c>
      <c r="C150" s="1" t="s">
        <v>91</v>
      </c>
      <c r="D150" s="1" t="s">
        <v>93</v>
      </c>
      <c r="E150" s="1" t="s">
        <v>80</v>
      </c>
      <c r="F150" s="1" t="s">
        <v>330</v>
      </c>
      <c r="G150" s="1"/>
      <c r="H150" s="1"/>
      <c r="I150" s="1" t="s">
        <v>106</v>
      </c>
      <c r="J150" s="4">
        <v>45336</v>
      </c>
      <c r="K150" s="4">
        <v>45324</v>
      </c>
      <c r="L150" s="1" t="s">
        <v>63</v>
      </c>
      <c r="M150" s="5">
        <v>21.32</v>
      </c>
      <c r="N150" s="5" t="s">
        <v>64</v>
      </c>
      <c r="O150" s="5" t="s">
        <v>65</v>
      </c>
      <c r="P150" s="5" t="s">
        <v>66</v>
      </c>
      <c r="Q150" s="5" t="str">
        <f t="shared" si="2"/>
        <v>GL500.57800078</v>
      </c>
      <c r="R150" s="104" t="str">
        <f>VLOOKUP($Q150,[9]Map!$D:$F,2,FALSE)</f>
        <v>D5701 - Wages &amp; Other</v>
      </c>
      <c r="S150" s="104" t="str">
        <f>VLOOKUP($Q150,[9]Map!$D:$F,3,FALSE)</f>
        <v>AC5710 - Wages Salaries &amp; Benefits</v>
      </c>
      <c r="T150" s="245" t="str">
        <f>VLOOKUP(D150,[9]Map!$A$12:$B$21,2,FALSE)</f>
        <v>GL journal entry</v>
      </c>
      <c r="U150" s="5"/>
      <c r="V150" s="1" t="s">
        <v>117</v>
      </c>
      <c r="W150" s="1" t="s">
        <v>486</v>
      </c>
      <c r="X150" s="1" t="s">
        <v>487</v>
      </c>
    </row>
    <row r="151" spans="1:24" hidden="1" x14ac:dyDescent="0.15">
      <c r="A151" s="1" t="s">
        <v>168</v>
      </c>
      <c r="B151" s="1" t="s">
        <v>113</v>
      </c>
      <c r="C151" s="1" t="s">
        <v>91</v>
      </c>
      <c r="D151" s="1" t="s">
        <v>93</v>
      </c>
      <c r="E151" s="1" t="s">
        <v>80</v>
      </c>
      <c r="F151" s="1" t="s">
        <v>330</v>
      </c>
      <c r="G151" s="1"/>
      <c r="H151" s="1"/>
      <c r="I151" s="1" t="s">
        <v>106</v>
      </c>
      <c r="J151" s="4">
        <v>45352</v>
      </c>
      <c r="K151" s="4">
        <v>45338</v>
      </c>
      <c r="L151" s="1" t="s">
        <v>63</v>
      </c>
      <c r="M151" s="5">
        <v>21.32</v>
      </c>
      <c r="N151" s="5" t="s">
        <v>64</v>
      </c>
      <c r="O151" s="5" t="s">
        <v>65</v>
      </c>
      <c r="P151" s="5" t="s">
        <v>66</v>
      </c>
      <c r="Q151" s="5" t="str">
        <f t="shared" si="2"/>
        <v>GL500.57800078</v>
      </c>
      <c r="R151" s="104" t="str">
        <f>VLOOKUP($Q151,[9]Map!$D:$F,2,FALSE)</f>
        <v>D5701 - Wages &amp; Other</v>
      </c>
      <c r="S151" s="104" t="str">
        <f>VLOOKUP($Q151,[9]Map!$D:$F,3,FALSE)</f>
        <v>AC5710 - Wages Salaries &amp; Benefits</v>
      </c>
      <c r="T151" s="245" t="str">
        <f>VLOOKUP(D151,[9]Map!$A$12:$B$21,2,FALSE)</f>
        <v>GL journal entry</v>
      </c>
      <c r="U151" s="5"/>
      <c r="V151" s="1" t="s">
        <v>117</v>
      </c>
      <c r="W151" s="1" t="s">
        <v>488</v>
      </c>
      <c r="X151" s="1" t="s">
        <v>489</v>
      </c>
    </row>
    <row r="152" spans="1:24" hidden="1" x14ac:dyDescent="0.15">
      <c r="A152" s="1" t="s">
        <v>172</v>
      </c>
      <c r="B152" s="1" t="s">
        <v>105</v>
      </c>
      <c r="C152" s="1" t="s">
        <v>77</v>
      </c>
      <c r="D152" s="1" t="s">
        <v>93</v>
      </c>
      <c r="E152" s="1" t="s">
        <v>94</v>
      </c>
      <c r="F152" s="1" t="s">
        <v>139</v>
      </c>
      <c r="G152" s="1"/>
      <c r="H152" s="1"/>
      <c r="I152" s="1" t="s">
        <v>106</v>
      </c>
      <c r="J152" s="4">
        <v>45301</v>
      </c>
      <c r="K152" s="4">
        <v>45301</v>
      </c>
      <c r="L152" s="1" t="s">
        <v>63</v>
      </c>
      <c r="M152" s="5">
        <v>-59994.95</v>
      </c>
      <c r="N152" s="5" t="s">
        <v>64</v>
      </c>
      <c r="O152" s="5" t="s">
        <v>65</v>
      </c>
      <c r="P152" s="5" t="s">
        <v>66</v>
      </c>
      <c r="Q152" s="5" t="str">
        <f t="shared" si="2"/>
        <v>GL500.45900087</v>
      </c>
      <c r="R152" s="104" t="str">
        <f>VLOOKUP($Q152,[9]Map!$D:$F,2,FALSE)</f>
        <v>D7000 - Internal Recharge</v>
      </c>
      <c r="S152" s="104" t="str">
        <f>VLOOKUP($Q152,[9]Map!$D:$F,3,FALSE)</f>
        <v>AC7200 - Other Recharge</v>
      </c>
      <c r="T152" s="245" t="str">
        <f>VLOOKUP(D152,[9]Map!$A$12:$B$21,2,FALSE)</f>
        <v>GL journal entry</v>
      </c>
      <c r="U152" s="5"/>
      <c r="V152" s="1" t="s">
        <v>116</v>
      </c>
      <c r="W152" s="1" t="s">
        <v>454</v>
      </c>
      <c r="X152" s="1" t="s">
        <v>154</v>
      </c>
    </row>
    <row r="153" spans="1:24" hidden="1" x14ac:dyDescent="0.15">
      <c r="A153" s="1" t="s">
        <v>172</v>
      </c>
      <c r="B153" s="1" t="s">
        <v>105</v>
      </c>
      <c r="C153" s="1" t="s">
        <v>77</v>
      </c>
      <c r="D153" s="1" t="s">
        <v>93</v>
      </c>
      <c r="E153" s="1" t="s">
        <v>94</v>
      </c>
      <c r="F153" s="1" t="s">
        <v>330</v>
      </c>
      <c r="G153" s="1"/>
      <c r="H153" s="1"/>
      <c r="I153" s="1" t="s">
        <v>106</v>
      </c>
      <c r="J153" s="4">
        <v>45330</v>
      </c>
      <c r="K153" s="4">
        <v>45330</v>
      </c>
      <c r="L153" s="1" t="s">
        <v>63</v>
      </c>
      <c r="M153" s="5">
        <v>-93546.41</v>
      </c>
      <c r="N153" s="5" t="s">
        <v>64</v>
      </c>
      <c r="O153" s="5" t="s">
        <v>65</v>
      </c>
      <c r="P153" s="5" t="s">
        <v>66</v>
      </c>
      <c r="Q153" s="5" t="str">
        <f t="shared" si="2"/>
        <v>GL500.45900087</v>
      </c>
      <c r="R153" s="104" t="str">
        <f>VLOOKUP($Q153,[9]Map!$D:$F,2,FALSE)</f>
        <v>D7000 - Internal Recharge</v>
      </c>
      <c r="S153" s="104" t="str">
        <f>VLOOKUP($Q153,[9]Map!$D:$F,3,FALSE)</f>
        <v>AC7200 - Other Recharge</v>
      </c>
      <c r="T153" s="245" t="str">
        <f>VLOOKUP(D153,[9]Map!$A$12:$B$21,2,FALSE)</f>
        <v>GL journal entry</v>
      </c>
      <c r="U153" s="5"/>
      <c r="V153" s="1" t="s">
        <v>116</v>
      </c>
      <c r="W153" s="1" t="s">
        <v>455</v>
      </c>
      <c r="X153" s="1" t="s">
        <v>456</v>
      </c>
    </row>
    <row r="154" spans="1:24" hidden="1" x14ac:dyDescent="0.15">
      <c r="A154" s="1" t="s">
        <v>172</v>
      </c>
      <c r="B154" s="1" t="s">
        <v>512</v>
      </c>
      <c r="C154" s="1" t="s">
        <v>513</v>
      </c>
      <c r="D154" s="1" t="s">
        <v>93</v>
      </c>
      <c r="E154" s="1" t="s">
        <v>459</v>
      </c>
      <c r="F154" s="1" t="s">
        <v>139</v>
      </c>
      <c r="G154" s="1"/>
      <c r="H154" s="1"/>
      <c r="I154" s="1" t="s">
        <v>106</v>
      </c>
      <c r="J154" s="4">
        <v>45322</v>
      </c>
      <c r="K154" s="4">
        <v>45322</v>
      </c>
      <c r="L154" s="1" t="s">
        <v>63</v>
      </c>
      <c r="M154" s="5">
        <v>13.8</v>
      </c>
      <c r="N154" s="5" t="s">
        <v>64</v>
      </c>
      <c r="O154" s="5" t="s">
        <v>65</v>
      </c>
      <c r="P154" s="5" t="s">
        <v>66</v>
      </c>
      <c r="Q154" s="5" t="str">
        <f t="shared" si="2"/>
        <v>GL500.51400023</v>
      </c>
      <c r="R154" s="104" t="str">
        <f>VLOOKUP($Q154,[9]Map!$D:$F,2,FALSE)</f>
        <v>D5100 - Utilities Consumables &amp; Materials</v>
      </c>
      <c r="S154" s="104" t="str">
        <f>VLOOKUP($Q154,[9]Map!$D:$F,3,FALSE)</f>
        <v>AC5140 - Consumables &amp; Office Supplies</v>
      </c>
      <c r="T154" s="245" t="str">
        <f>VLOOKUP(D154,[9]Map!$A$12:$B$21,2,FALSE)</f>
        <v>GL journal entry</v>
      </c>
      <c r="U154" s="5"/>
      <c r="V154" s="1" t="s">
        <v>116</v>
      </c>
      <c r="W154" s="1" t="s">
        <v>511</v>
      </c>
      <c r="X154" s="1" t="s">
        <v>318</v>
      </c>
    </row>
    <row r="155" spans="1:24" hidden="1" x14ac:dyDescent="0.15">
      <c r="A155" s="1" t="s">
        <v>172</v>
      </c>
      <c r="B155" s="1" t="s">
        <v>512</v>
      </c>
      <c r="C155" s="1" t="s">
        <v>513</v>
      </c>
      <c r="D155" s="1" t="s">
        <v>93</v>
      </c>
      <c r="E155" s="1" t="s">
        <v>459</v>
      </c>
      <c r="F155" s="1" t="s">
        <v>330</v>
      </c>
      <c r="G155" s="1"/>
      <c r="H155" s="1"/>
      <c r="I155" s="1" t="s">
        <v>106</v>
      </c>
      <c r="J155" s="4">
        <v>45351</v>
      </c>
      <c r="K155" s="4">
        <v>45351</v>
      </c>
      <c r="L155" s="1" t="s">
        <v>63</v>
      </c>
      <c r="M155" s="5">
        <v>40.369999999999997</v>
      </c>
      <c r="N155" s="5" t="s">
        <v>64</v>
      </c>
      <c r="O155" s="5" t="s">
        <v>65</v>
      </c>
      <c r="P155" s="5" t="s">
        <v>66</v>
      </c>
      <c r="Q155" s="5" t="str">
        <f t="shared" si="2"/>
        <v>GL500.51400023</v>
      </c>
      <c r="R155" s="104" t="str">
        <f>VLOOKUP($Q155,[9]Map!$D:$F,2,FALSE)</f>
        <v>D5100 - Utilities Consumables &amp; Materials</v>
      </c>
      <c r="S155" s="104" t="str">
        <f>VLOOKUP($Q155,[9]Map!$D:$F,3,FALSE)</f>
        <v>AC5140 - Consumables &amp; Office Supplies</v>
      </c>
      <c r="T155" s="245" t="str">
        <f>VLOOKUP(D155,[9]Map!$A$12:$B$21,2,FALSE)</f>
        <v>GL journal entry</v>
      </c>
      <c r="U155" s="5"/>
      <c r="V155" s="1" t="s">
        <v>116</v>
      </c>
      <c r="W155" s="1" t="s">
        <v>460</v>
      </c>
      <c r="X155" s="1" t="s">
        <v>461</v>
      </c>
    </row>
    <row r="156" spans="1:24" hidden="1" x14ac:dyDescent="0.15">
      <c r="A156" s="1" t="s">
        <v>172</v>
      </c>
      <c r="B156" s="1" t="s">
        <v>512</v>
      </c>
      <c r="C156" s="1" t="s">
        <v>513</v>
      </c>
      <c r="D156" s="1" t="s">
        <v>93</v>
      </c>
      <c r="E156" s="1" t="s">
        <v>459</v>
      </c>
      <c r="F156" s="1" t="s">
        <v>330</v>
      </c>
      <c r="G156" s="1"/>
      <c r="H156" s="1"/>
      <c r="I156" s="1" t="s">
        <v>106</v>
      </c>
      <c r="J156" s="4">
        <v>45351</v>
      </c>
      <c r="K156" s="4">
        <v>45351</v>
      </c>
      <c r="L156" s="1" t="s">
        <v>63</v>
      </c>
      <c r="M156" s="5">
        <v>272.23</v>
      </c>
      <c r="N156" s="5" t="s">
        <v>64</v>
      </c>
      <c r="O156" s="5" t="s">
        <v>65</v>
      </c>
      <c r="P156" s="5" t="s">
        <v>66</v>
      </c>
      <c r="Q156" s="5" t="str">
        <f t="shared" si="2"/>
        <v>GL500.51400023</v>
      </c>
      <c r="R156" s="104" t="str">
        <f>VLOOKUP($Q156,[9]Map!$D:$F,2,FALSE)</f>
        <v>D5100 - Utilities Consumables &amp; Materials</v>
      </c>
      <c r="S156" s="104" t="str">
        <f>VLOOKUP($Q156,[9]Map!$D:$F,3,FALSE)</f>
        <v>AC5140 - Consumables &amp; Office Supplies</v>
      </c>
      <c r="T156" s="245" t="str">
        <f>VLOOKUP(D156,[9]Map!$A$12:$B$21,2,FALSE)</f>
        <v>GL journal entry</v>
      </c>
      <c r="U156" s="5"/>
      <c r="V156" s="1" t="s">
        <v>116</v>
      </c>
      <c r="W156" s="1" t="s">
        <v>460</v>
      </c>
      <c r="X156" s="1" t="s">
        <v>461</v>
      </c>
    </row>
    <row r="157" spans="1:24" hidden="1" x14ac:dyDescent="0.15">
      <c r="A157" s="1" t="s">
        <v>172</v>
      </c>
      <c r="B157" s="1" t="s">
        <v>514</v>
      </c>
      <c r="C157" s="1" t="s">
        <v>515</v>
      </c>
      <c r="D157" s="1" t="s">
        <v>93</v>
      </c>
      <c r="E157" s="1" t="s">
        <v>459</v>
      </c>
      <c r="F157" s="1" t="s">
        <v>139</v>
      </c>
      <c r="G157" s="1"/>
      <c r="H157" s="1"/>
      <c r="I157" s="1" t="s">
        <v>106</v>
      </c>
      <c r="J157" s="4">
        <v>45322</v>
      </c>
      <c r="K157" s="4">
        <v>45322</v>
      </c>
      <c r="L157" s="1" t="s">
        <v>63</v>
      </c>
      <c r="M157" s="5">
        <v>859.06</v>
      </c>
      <c r="N157" s="5" t="s">
        <v>64</v>
      </c>
      <c r="O157" s="5" t="s">
        <v>65</v>
      </c>
      <c r="P157" s="5" t="s">
        <v>66</v>
      </c>
      <c r="Q157" s="5" t="str">
        <f t="shared" si="2"/>
        <v>GL500.51400026</v>
      </c>
      <c r="R157" s="104" t="str">
        <f>VLOOKUP($Q157,[9]Map!$D:$F,2,FALSE)</f>
        <v>D5100 - Utilities Consumables &amp; Materials</v>
      </c>
      <c r="S157" s="104" t="str">
        <f>VLOOKUP($Q157,[9]Map!$D:$F,3,FALSE)</f>
        <v>AC5140 - Consumables &amp; Office Supplies</v>
      </c>
      <c r="T157" s="245" t="str">
        <f>VLOOKUP(D157,[9]Map!$A$12:$B$21,2,FALSE)</f>
        <v>GL journal entry</v>
      </c>
      <c r="U157" s="5"/>
      <c r="V157" s="1" t="s">
        <v>116</v>
      </c>
      <c r="W157" s="1" t="s">
        <v>511</v>
      </c>
      <c r="X157" s="1" t="s">
        <v>318</v>
      </c>
    </row>
    <row r="158" spans="1:24" hidden="1" x14ac:dyDescent="0.15">
      <c r="A158" s="1" t="s">
        <v>172</v>
      </c>
      <c r="B158" s="1" t="s">
        <v>514</v>
      </c>
      <c r="C158" s="1" t="s">
        <v>515</v>
      </c>
      <c r="D158" s="1" t="s">
        <v>93</v>
      </c>
      <c r="E158" s="1" t="s">
        <v>459</v>
      </c>
      <c r="F158" s="1" t="s">
        <v>139</v>
      </c>
      <c r="G158" s="1"/>
      <c r="H158" s="1"/>
      <c r="I158" s="1" t="s">
        <v>106</v>
      </c>
      <c r="J158" s="4">
        <v>45322</v>
      </c>
      <c r="K158" s="4">
        <v>45322</v>
      </c>
      <c r="L158" s="1" t="s">
        <v>63</v>
      </c>
      <c r="M158" s="5">
        <v>184.71</v>
      </c>
      <c r="N158" s="5" t="s">
        <v>64</v>
      </c>
      <c r="O158" s="5" t="s">
        <v>65</v>
      </c>
      <c r="P158" s="5" t="s">
        <v>66</v>
      </c>
      <c r="Q158" s="5" t="str">
        <f t="shared" si="2"/>
        <v>GL500.51400026</v>
      </c>
      <c r="R158" s="104" t="str">
        <f>VLOOKUP($Q158,[9]Map!$D:$F,2,FALSE)</f>
        <v>D5100 - Utilities Consumables &amp; Materials</v>
      </c>
      <c r="S158" s="104" t="str">
        <f>VLOOKUP($Q158,[9]Map!$D:$F,3,FALSE)</f>
        <v>AC5140 - Consumables &amp; Office Supplies</v>
      </c>
      <c r="T158" s="245" t="str">
        <f>VLOOKUP(D158,[9]Map!$A$12:$B$21,2,FALSE)</f>
        <v>GL journal entry</v>
      </c>
      <c r="U158" s="5"/>
      <c r="V158" s="1" t="s">
        <v>116</v>
      </c>
      <c r="W158" s="1" t="s">
        <v>511</v>
      </c>
      <c r="X158" s="1" t="s">
        <v>318</v>
      </c>
    </row>
    <row r="159" spans="1:24" hidden="1" x14ac:dyDescent="0.15">
      <c r="A159" s="1" t="s">
        <v>172</v>
      </c>
      <c r="B159" s="1" t="s">
        <v>514</v>
      </c>
      <c r="C159" s="1" t="s">
        <v>515</v>
      </c>
      <c r="D159" s="1" t="s">
        <v>93</v>
      </c>
      <c r="E159" s="1" t="s">
        <v>459</v>
      </c>
      <c r="F159" s="1" t="s">
        <v>330</v>
      </c>
      <c r="G159" s="1"/>
      <c r="H159" s="1"/>
      <c r="I159" s="1" t="s">
        <v>106</v>
      </c>
      <c r="J159" s="4">
        <v>45351</v>
      </c>
      <c r="K159" s="4">
        <v>45351</v>
      </c>
      <c r="L159" s="1" t="s">
        <v>63</v>
      </c>
      <c r="M159" s="5">
        <v>468.77</v>
      </c>
      <c r="N159" s="5" t="s">
        <v>64</v>
      </c>
      <c r="O159" s="5" t="s">
        <v>65</v>
      </c>
      <c r="P159" s="5" t="s">
        <v>66</v>
      </c>
      <c r="Q159" s="5" t="str">
        <f t="shared" si="2"/>
        <v>GL500.51400026</v>
      </c>
      <c r="R159" s="104" t="str">
        <f>VLOOKUP($Q159,[9]Map!$D:$F,2,FALSE)</f>
        <v>D5100 - Utilities Consumables &amp; Materials</v>
      </c>
      <c r="S159" s="104" t="str">
        <f>VLOOKUP($Q159,[9]Map!$D:$F,3,FALSE)</f>
        <v>AC5140 - Consumables &amp; Office Supplies</v>
      </c>
      <c r="T159" s="245" t="str">
        <f>VLOOKUP(D159,[9]Map!$A$12:$B$21,2,FALSE)</f>
        <v>GL journal entry</v>
      </c>
      <c r="U159" s="5"/>
      <c r="V159" s="1" t="s">
        <v>116</v>
      </c>
      <c r="W159" s="1" t="s">
        <v>460</v>
      </c>
      <c r="X159" s="1" t="s">
        <v>461</v>
      </c>
    </row>
    <row r="160" spans="1:24" hidden="1" x14ac:dyDescent="0.15">
      <c r="A160" s="1" t="s">
        <v>172</v>
      </c>
      <c r="B160" s="1" t="s">
        <v>462</v>
      </c>
      <c r="C160" s="1" t="s">
        <v>463</v>
      </c>
      <c r="D160" s="1" t="s">
        <v>93</v>
      </c>
      <c r="E160" s="1" t="s">
        <v>459</v>
      </c>
      <c r="F160" s="1" t="s">
        <v>139</v>
      </c>
      <c r="G160" s="1"/>
      <c r="H160" s="1"/>
      <c r="I160" s="1" t="s">
        <v>106</v>
      </c>
      <c r="J160" s="4">
        <v>45322</v>
      </c>
      <c r="K160" s="4">
        <v>45322</v>
      </c>
      <c r="L160" s="1" t="s">
        <v>63</v>
      </c>
      <c r="M160" s="5">
        <v>23.75</v>
      </c>
      <c r="N160" s="5" t="s">
        <v>64</v>
      </c>
      <c r="O160" s="5" t="s">
        <v>65</v>
      </c>
      <c r="P160" s="5" t="s">
        <v>66</v>
      </c>
      <c r="Q160" s="5" t="str">
        <f t="shared" si="2"/>
        <v>GL500.53800058</v>
      </c>
      <c r="R160" s="104" t="str">
        <f>VLOOKUP($Q160,[9]Map!$D:$F,2,FALSE)</f>
        <v>D5420 - Travel Entertainment &amp; Meetings</v>
      </c>
      <c r="S160" s="104" t="str">
        <f>VLOOKUP($Q160,[9]Map!$D:$F,3,FALSE)</f>
        <v>AC5420 - Employee Travel &amp; Related Costs</v>
      </c>
      <c r="T160" s="245" t="str">
        <f>VLOOKUP(D160,[9]Map!$A$12:$B$21,2,FALSE)</f>
        <v>GL journal entry</v>
      </c>
      <c r="U160" s="5"/>
      <c r="V160" s="1" t="s">
        <v>116</v>
      </c>
      <c r="W160" s="1" t="s">
        <v>511</v>
      </c>
      <c r="X160" s="1" t="s">
        <v>318</v>
      </c>
    </row>
    <row r="161" spans="1:24" hidden="1" x14ac:dyDescent="0.15">
      <c r="A161" s="1" t="s">
        <v>172</v>
      </c>
      <c r="B161" s="1" t="s">
        <v>462</v>
      </c>
      <c r="C161" s="1" t="s">
        <v>463</v>
      </c>
      <c r="D161" s="1" t="s">
        <v>93</v>
      </c>
      <c r="E161" s="1" t="s">
        <v>459</v>
      </c>
      <c r="F161" s="1" t="s">
        <v>330</v>
      </c>
      <c r="G161" s="1"/>
      <c r="H161" s="1"/>
      <c r="I161" s="1" t="s">
        <v>106</v>
      </c>
      <c r="J161" s="4">
        <v>45351</v>
      </c>
      <c r="K161" s="4">
        <v>45351</v>
      </c>
      <c r="L161" s="1" t="s">
        <v>63</v>
      </c>
      <c r="M161" s="5">
        <v>96.25</v>
      </c>
      <c r="N161" s="5" t="s">
        <v>64</v>
      </c>
      <c r="O161" s="5" t="s">
        <v>65</v>
      </c>
      <c r="P161" s="5" t="s">
        <v>66</v>
      </c>
      <c r="Q161" s="5" t="str">
        <f t="shared" si="2"/>
        <v>GL500.53800058</v>
      </c>
      <c r="R161" s="104" t="str">
        <f>VLOOKUP($Q161,[9]Map!$D:$F,2,FALSE)</f>
        <v>D5420 - Travel Entertainment &amp; Meetings</v>
      </c>
      <c r="S161" s="104" t="str">
        <f>VLOOKUP($Q161,[9]Map!$D:$F,3,FALSE)</f>
        <v>AC5420 - Employee Travel &amp; Related Costs</v>
      </c>
      <c r="T161" s="245" t="str">
        <f>VLOOKUP(D161,[9]Map!$A$12:$B$21,2,FALSE)</f>
        <v>GL journal entry</v>
      </c>
      <c r="U161" s="5"/>
      <c r="V161" s="1" t="s">
        <v>116</v>
      </c>
      <c r="W161" s="1" t="s">
        <v>460</v>
      </c>
      <c r="X161" s="1" t="s">
        <v>461</v>
      </c>
    </row>
    <row r="162" spans="1:24" hidden="1" x14ac:dyDescent="0.15">
      <c r="A162" s="1" t="s">
        <v>172</v>
      </c>
      <c r="B162" s="1" t="s">
        <v>462</v>
      </c>
      <c r="C162" s="1" t="s">
        <v>463</v>
      </c>
      <c r="D162" s="1" t="s">
        <v>93</v>
      </c>
      <c r="E162" s="1" t="s">
        <v>459</v>
      </c>
      <c r="F162" s="1" t="s">
        <v>330</v>
      </c>
      <c r="G162" s="1"/>
      <c r="H162" s="1"/>
      <c r="I162" s="1" t="s">
        <v>106</v>
      </c>
      <c r="J162" s="4">
        <v>45351</v>
      </c>
      <c r="K162" s="4">
        <v>45351</v>
      </c>
      <c r="L162" s="1" t="s">
        <v>63</v>
      </c>
      <c r="M162" s="5">
        <v>190</v>
      </c>
      <c r="N162" s="5" t="s">
        <v>64</v>
      </c>
      <c r="O162" s="5" t="s">
        <v>65</v>
      </c>
      <c r="P162" s="5" t="s">
        <v>66</v>
      </c>
      <c r="Q162" s="5" t="str">
        <f t="shared" si="2"/>
        <v>GL500.53800058</v>
      </c>
      <c r="R162" s="104" t="str">
        <f>VLOOKUP($Q162,[9]Map!$D:$F,2,FALSE)</f>
        <v>D5420 - Travel Entertainment &amp; Meetings</v>
      </c>
      <c r="S162" s="104" t="str">
        <f>VLOOKUP($Q162,[9]Map!$D:$F,3,FALSE)</f>
        <v>AC5420 - Employee Travel &amp; Related Costs</v>
      </c>
      <c r="T162" s="245" t="str">
        <f>VLOOKUP(D162,[9]Map!$A$12:$B$21,2,FALSE)</f>
        <v>GL journal entry</v>
      </c>
      <c r="U162" s="5"/>
      <c r="V162" s="1" t="s">
        <v>116</v>
      </c>
      <c r="W162" s="1" t="s">
        <v>460</v>
      </c>
      <c r="X162" s="1" t="s">
        <v>461</v>
      </c>
    </row>
    <row r="163" spans="1:24" hidden="1" x14ac:dyDescent="0.15">
      <c r="A163" s="1" t="s">
        <v>172</v>
      </c>
      <c r="B163" s="1" t="s">
        <v>149</v>
      </c>
      <c r="C163" s="1" t="s">
        <v>150</v>
      </c>
      <c r="D163" s="1" t="s">
        <v>93</v>
      </c>
      <c r="E163" s="1" t="s">
        <v>459</v>
      </c>
      <c r="F163" s="1" t="s">
        <v>139</v>
      </c>
      <c r="G163" s="1"/>
      <c r="H163" s="1"/>
      <c r="I163" s="1" t="s">
        <v>106</v>
      </c>
      <c r="J163" s="4">
        <v>45322</v>
      </c>
      <c r="K163" s="4">
        <v>45322</v>
      </c>
      <c r="L163" s="1" t="s">
        <v>63</v>
      </c>
      <c r="M163" s="5">
        <v>1746.14</v>
      </c>
      <c r="N163" s="5" t="s">
        <v>64</v>
      </c>
      <c r="O163" s="5" t="s">
        <v>65</v>
      </c>
      <c r="P163" s="5" t="s">
        <v>66</v>
      </c>
      <c r="Q163" s="5" t="str">
        <f t="shared" si="2"/>
        <v>GL500.54200000</v>
      </c>
      <c r="R163" s="104" t="str">
        <f>VLOOKUP($Q163,[9]Map!$D:$F,2,FALSE)</f>
        <v>D5420 - Travel Entertainment &amp; Meetings</v>
      </c>
      <c r="S163" s="104" t="str">
        <f>VLOOKUP($Q163,[9]Map!$D:$F,3,FALSE)</f>
        <v>AC5420 - Employee Travel &amp; Related Costs</v>
      </c>
      <c r="T163" s="245" t="str">
        <f>VLOOKUP(D163,[9]Map!$A$12:$B$21,2,FALSE)</f>
        <v>GL journal entry</v>
      </c>
      <c r="U163" s="5"/>
      <c r="V163" s="1" t="s">
        <v>116</v>
      </c>
      <c r="W163" s="1" t="s">
        <v>511</v>
      </c>
      <c r="X163" s="1" t="s">
        <v>318</v>
      </c>
    </row>
    <row r="164" spans="1:24" hidden="1" x14ac:dyDescent="0.15">
      <c r="A164" s="1" t="s">
        <v>172</v>
      </c>
      <c r="B164" s="1" t="s">
        <v>149</v>
      </c>
      <c r="C164" s="1" t="s">
        <v>150</v>
      </c>
      <c r="D164" s="1" t="s">
        <v>93</v>
      </c>
      <c r="E164" s="1" t="s">
        <v>459</v>
      </c>
      <c r="F164" s="1" t="s">
        <v>330</v>
      </c>
      <c r="G164" s="1"/>
      <c r="H164" s="1"/>
      <c r="I164" s="1" t="s">
        <v>106</v>
      </c>
      <c r="J164" s="4">
        <v>45351</v>
      </c>
      <c r="K164" s="4">
        <v>45351</v>
      </c>
      <c r="L164" s="1" t="s">
        <v>63</v>
      </c>
      <c r="M164" s="5">
        <v>2739.22</v>
      </c>
      <c r="N164" s="5" t="s">
        <v>64</v>
      </c>
      <c r="O164" s="5" t="s">
        <v>65</v>
      </c>
      <c r="P164" s="5" t="s">
        <v>66</v>
      </c>
      <c r="Q164" s="5" t="str">
        <f t="shared" si="2"/>
        <v>GL500.54200000</v>
      </c>
      <c r="R164" s="104" t="str">
        <f>VLOOKUP($Q164,[9]Map!$D:$F,2,FALSE)</f>
        <v>D5420 - Travel Entertainment &amp; Meetings</v>
      </c>
      <c r="S164" s="104" t="str">
        <f>VLOOKUP($Q164,[9]Map!$D:$F,3,FALSE)</f>
        <v>AC5420 - Employee Travel &amp; Related Costs</v>
      </c>
      <c r="T164" s="245" t="str">
        <f>VLOOKUP(D164,[9]Map!$A$12:$B$21,2,FALSE)</f>
        <v>GL journal entry</v>
      </c>
      <c r="U164" s="5"/>
      <c r="V164" s="1" t="s">
        <v>116</v>
      </c>
      <c r="W164" s="1" t="s">
        <v>460</v>
      </c>
      <c r="X164" s="1" t="s">
        <v>461</v>
      </c>
    </row>
    <row r="165" spans="1:24" hidden="1" x14ac:dyDescent="0.15">
      <c r="A165" s="1" t="s">
        <v>172</v>
      </c>
      <c r="B165" s="1" t="s">
        <v>149</v>
      </c>
      <c r="C165" s="1" t="s">
        <v>150</v>
      </c>
      <c r="D165" s="1" t="s">
        <v>93</v>
      </c>
      <c r="E165" s="1" t="s">
        <v>459</v>
      </c>
      <c r="F165" s="1" t="s">
        <v>330</v>
      </c>
      <c r="G165" s="1"/>
      <c r="H165" s="1"/>
      <c r="I165" s="1" t="s">
        <v>106</v>
      </c>
      <c r="J165" s="4">
        <v>45351</v>
      </c>
      <c r="K165" s="4">
        <v>45351</v>
      </c>
      <c r="L165" s="1" t="s">
        <v>63</v>
      </c>
      <c r="M165" s="5">
        <v>11200.84</v>
      </c>
      <c r="N165" s="5" t="s">
        <v>64</v>
      </c>
      <c r="O165" s="5" t="s">
        <v>65</v>
      </c>
      <c r="P165" s="5" t="s">
        <v>66</v>
      </c>
      <c r="Q165" s="5" t="str">
        <f t="shared" si="2"/>
        <v>GL500.54200000</v>
      </c>
      <c r="R165" s="104" t="str">
        <f>VLOOKUP($Q165,[9]Map!$D:$F,2,FALSE)</f>
        <v>D5420 - Travel Entertainment &amp; Meetings</v>
      </c>
      <c r="S165" s="104" t="str">
        <f>VLOOKUP($Q165,[9]Map!$D:$F,3,FALSE)</f>
        <v>AC5420 - Employee Travel &amp; Related Costs</v>
      </c>
      <c r="T165" s="245" t="str">
        <f>VLOOKUP(D165,[9]Map!$A$12:$B$21,2,FALSE)</f>
        <v>GL journal entry</v>
      </c>
      <c r="U165" s="5"/>
      <c r="V165" s="1" t="s">
        <v>116</v>
      </c>
      <c r="W165" s="1" t="s">
        <v>460</v>
      </c>
      <c r="X165" s="1" t="s">
        <v>461</v>
      </c>
    </row>
    <row r="166" spans="1:24" hidden="1" x14ac:dyDescent="0.15">
      <c r="A166" s="1" t="s">
        <v>172</v>
      </c>
      <c r="B166" s="1" t="s">
        <v>464</v>
      </c>
      <c r="C166" s="1" t="s">
        <v>465</v>
      </c>
      <c r="D166" s="1" t="s">
        <v>93</v>
      </c>
      <c r="E166" s="1" t="s">
        <v>459</v>
      </c>
      <c r="F166" s="1" t="s">
        <v>139</v>
      </c>
      <c r="G166" s="1"/>
      <c r="H166" s="1"/>
      <c r="I166" s="1" t="s">
        <v>106</v>
      </c>
      <c r="J166" s="4">
        <v>45322</v>
      </c>
      <c r="K166" s="4">
        <v>45322</v>
      </c>
      <c r="L166" s="1" t="s">
        <v>63</v>
      </c>
      <c r="M166" s="5">
        <v>221.4</v>
      </c>
      <c r="N166" s="5" t="s">
        <v>64</v>
      </c>
      <c r="O166" s="5" t="s">
        <v>65</v>
      </c>
      <c r="P166" s="5" t="s">
        <v>66</v>
      </c>
      <c r="Q166" s="5" t="str">
        <f t="shared" si="2"/>
        <v>GL500.54200013</v>
      </c>
      <c r="R166" s="104" t="str">
        <f>VLOOKUP($Q166,[9]Map!$D:$F,2,FALSE)</f>
        <v>D5420 - Travel Entertainment &amp; Meetings</v>
      </c>
      <c r="S166" s="104" t="str">
        <f>VLOOKUP($Q166,[9]Map!$D:$F,3,FALSE)</f>
        <v>AC5420 - Employee Travel &amp; Related Costs</v>
      </c>
      <c r="T166" s="245" t="str">
        <f>VLOOKUP(D166,[9]Map!$A$12:$B$21,2,FALSE)</f>
        <v>GL journal entry</v>
      </c>
      <c r="U166" s="5"/>
      <c r="V166" s="1" t="s">
        <v>116</v>
      </c>
      <c r="W166" s="1" t="s">
        <v>511</v>
      </c>
      <c r="X166" s="1" t="s">
        <v>318</v>
      </c>
    </row>
    <row r="167" spans="1:24" hidden="1" x14ac:dyDescent="0.15">
      <c r="A167" s="1" t="s">
        <v>172</v>
      </c>
      <c r="B167" s="1" t="s">
        <v>464</v>
      </c>
      <c r="C167" s="1" t="s">
        <v>465</v>
      </c>
      <c r="D167" s="1" t="s">
        <v>93</v>
      </c>
      <c r="E167" s="1" t="s">
        <v>459</v>
      </c>
      <c r="F167" s="1" t="s">
        <v>330</v>
      </c>
      <c r="G167" s="1"/>
      <c r="H167" s="1"/>
      <c r="I167" s="1" t="s">
        <v>106</v>
      </c>
      <c r="J167" s="4">
        <v>45351</v>
      </c>
      <c r="K167" s="4">
        <v>45351</v>
      </c>
      <c r="L167" s="1" t="s">
        <v>63</v>
      </c>
      <c r="M167" s="5">
        <v>404.66</v>
      </c>
      <c r="N167" s="5" t="s">
        <v>64</v>
      </c>
      <c r="O167" s="5" t="s">
        <v>65</v>
      </c>
      <c r="P167" s="5" t="s">
        <v>66</v>
      </c>
      <c r="Q167" s="5" t="str">
        <f t="shared" si="2"/>
        <v>GL500.54200013</v>
      </c>
      <c r="R167" s="104" t="str">
        <f>VLOOKUP($Q167,[9]Map!$D:$F,2,FALSE)</f>
        <v>D5420 - Travel Entertainment &amp; Meetings</v>
      </c>
      <c r="S167" s="104" t="str">
        <f>VLOOKUP($Q167,[9]Map!$D:$F,3,FALSE)</f>
        <v>AC5420 - Employee Travel &amp; Related Costs</v>
      </c>
      <c r="T167" s="245" t="str">
        <f>VLOOKUP(D167,[9]Map!$A$12:$B$21,2,FALSE)</f>
        <v>GL journal entry</v>
      </c>
      <c r="U167" s="5"/>
      <c r="V167" s="1" t="s">
        <v>116</v>
      </c>
      <c r="W167" s="1" t="s">
        <v>460</v>
      </c>
      <c r="X167" s="1" t="s">
        <v>461</v>
      </c>
    </row>
    <row r="168" spans="1:24" hidden="1" x14ac:dyDescent="0.15">
      <c r="A168" s="1" t="s">
        <v>172</v>
      </c>
      <c r="B168" s="1" t="s">
        <v>464</v>
      </c>
      <c r="C168" s="1" t="s">
        <v>465</v>
      </c>
      <c r="D168" s="1" t="s">
        <v>93</v>
      </c>
      <c r="E168" s="1" t="s">
        <v>459</v>
      </c>
      <c r="F168" s="1" t="s">
        <v>330</v>
      </c>
      <c r="G168" s="1"/>
      <c r="H168" s="1"/>
      <c r="I168" s="1" t="s">
        <v>106</v>
      </c>
      <c r="J168" s="4">
        <v>45351</v>
      </c>
      <c r="K168" s="4">
        <v>45351</v>
      </c>
      <c r="L168" s="1" t="s">
        <v>63</v>
      </c>
      <c r="M168" s="5">
        <v>1310.18</v>
      </c>
      <c r="N168" s="5" t="s">
        <v>64</v>
      </c>
      <c r="O168" s="5" t="s">
        <v>65</v>
      </c>
      <c r="P168" s="5" t="s">
        <v>66</v>
      </c>
      <c r="Q168" s="5" t="str">
        <f t="shared" si="2"/>
        <v>GL500.54200013</v>
      </c>
      <c r="R168" s="104" t="str">
        <f>VLOOKUP($Q168,[9]Map!$D:$F,2,FALSE)</f>
        <v>D5420 - Travel Entertainment &amp; Meetings</v>
      </c>
      <c r="S168" s="104" t="str">
        <f>VLOOKUP($Q168,[9]Map!$D:$F,3,FALSE)</f>
        <v>AC5420 - Employee Travel &amp; Related Costs</v>
      </c>
      <c r="T168" s="245" t="str">
        <f>VLOOKUP(D168,[9]Map!$A$12:$B$21,2,FALSE)</f>
        <v>GL journal entry</v>
      </c>
      <c r="U168" s="5"/>
      <c r="V168" s="1" t="s">
        <v>116</v>
      </c>
      <c r="W168" s="1" t="s">
        <v>460</v>
      </c>
      <c r="X168" s="1" t="s">
        <v>461</v>
      </c>
    </row>
    <row r="169" spans="1:24" hidden="1" x14ac:dyDescent="0.15">
      <c r="A169" s="1" t="s">
        <v>172</v>
      </c>
      <c r="B169" s="1" t="s">
        <v>516</v>
      </c>
      <c r="C169" s="1" t="s">
        <v>517</v>
      </c>
      <c r="D169" s="1" t="s">
        <v>93</v>
      </c>
      <c r="E169" s="1" t="s">
        <v>518</v>
      </c>
      <c r="F169" s="1" t="s">
        <v>139</v>
      </c>
      <c r="G169" s="1"/>
      <c r="H169" s="1"/>
      <c r="I169" s="1" t="s">
        <v>106</v>
      </c>
      <c r="J169" s="4">
        <v>45315</v>
      </c>
      <c r="K169" s="4">
        <v>45310</v>
      </c>
      <c r="L169" s="1" t="s">
        <v>63</v>
      </c>
      <c r="M169" s="5">
        <v>-4488</v>
      </c>
      <c r="N169" s="5" t="s">
        <v>64</v>
      </c>
      <c r="O169" s="5" t="s">
        <v>65</v>
      </c>
      <c r="P169" s="5" t="s">
        <v>66</v>
      </c>
      <c r="Q169" s="5" t="str">
        <f t="shared" si="2"/>
        <v>GL500.54810023</v>
      </c>
      <c r="R169" s="104" t="str">
        <f>VLOOKUP($Q169,[9]Map!$D:$F,2,FALSE)</f>
        <v>D5484 - Employee Training</v>
      </c>
      <c r="S169" s="104" t="str">
        <f>VLOOKUP($Q169,[9]Map!$D:$F,3,FALSE)</f>
        <v>D5484 - Employee Training</v>
      </c>
      <c r="T169" s="245" t="str">
        <f>VLOOKUP(D169,[9]Map!$A$12:$B$21,2,FALSE)</f>
        <v>GL journal entry</v>
      </c>
      <c r="U169" s="5"/>
      <c r="V169" s="1" t="s">
        <v>117</v>
      </c>
      <c r="W169" s="1" t="s">
        <v>484</v>
      </c>
      <c r="X169" s="1" t="s">
        <v>485</v>
      </c>
    </row>
    <row r="170" spans="1:24" hidden="1" x14ac:dyDescent="0.15">
      <c r="A170" s="1" t="s">
        <v>172</v>
      </c>
      <c r="B170" s="1" t="s">
        <v>516</v>
      </c>
      <c r="C170" s="1" t="s">
        <v>517</v>
      </c>
      <c r="D170" s="1" t="s">
        <v>93</v>
      </c>
      <c r="E170" s="1" t="s">
        <v>490</v>
      </c>
      <c r="F170" s="1" t="s">
        <v>139</v>
      </c>
      <c r="G170" s="1"/>
      <c r="H170" s="1"/>
      <c r="I170" s="1" t="s">
        <v>106</v>
      </c>
      <c r="J170" s="4">
        <v>45322</v>
      </c>
      <c r="K170" s="4">
        <v>45322</v>
      </c>
      <c r="L170" s="1" t="s">
        <v>63</v>
      </c>
      <c r="M170" s="5">
        <v>8976</v>
      </c>
      <c r="N170" s="5" t="s">
        <v>64</v>
      </c>
      <c r="O170" s="5" t="s">
        <v>65</v>
      </c>
      <c r="P170" s="5" t="s">
        <v>66</v>
      </c>
      <c r="Q170" s="5" t="str">
        <f t="shared" si="2"/>
        <v>GL500.54810023</v>
      </c>
      <c r="R170" s="104" t="str">
        <f>VLOOKUP($Q170,[9]Map!$D:$F,2,FALSE)</f>
        <v>D5484 - Employee Training</v>
      </c>
      <c r="S170" s="104" t="str">
        <f>VLOOKUP($Q170,[9]Map!$D:$F,3,FALSE)</f>
        <v>D5484 - Employee Training</v>
      </c>
      <c r="T170" s="245" t="str">
        <f>VLOOKUP(D170,[9]Map!$A$12:$B$21,2,FALSE)</f>
        <v>GL journal entry</v>
      </c>
      <c r="U170" s="5"/>
      <c r="V170" s="1" t="s">
        <v>116</v>
      </c>
      <c r="W170" s="1" t="s">
        <v>491</v>
      </c>
      <c r="X170" s="1" t="s">
        <v>320</v>
      </c>
    </row>
    <row r="171" spans="1:24" hidden="1" x14ac:dyDescent="0.15">
      <c r="A171" s="1" t="s">
        <v>172</v>
      </c>
      <c r="B171" s="1" t="s">
        <v>480</v>
      </c>
      <c r="C171" s="1" t="s">
        <v>481</v>
      </c>
      <c r="D171" s="1" t="s">
        <v>93</v>
      </c>
      <c r="E171" s="1" t="s">
        <v>459</v>
      </c>
      <c r="F171" s="1" t="s">
        <v>330</v>
      </c>
      <c r="G171" s="1"/>
      <c r="H171" s="1"/>
      <c r="I171" s="1" t="s">
        <v>106</v>
      </c>
      <c r="J171" s="4">
        <v>45351</v>
      </c>
      <c r="K171" s="4">
        <v>45351</v>
      </c>
      <c r="L171" s="1" t="s">
        <v>63</v>
      </c>
      <c r="M171" s="5">
        <v>210.5</v>
      </c>
      <c r="N171" s="5" t="s">
        <v>64</v>
      </c>
      <c r="O171" s="5" t="s">
        <v>65</v>
      </c>
      <c r="P171" s="5" t="s">
        <v>66</v>
      </c>
      <c r="Q171" s="5" t="str">
        <f t="shared" si="2"/>
        <v>GL500.56300001</v>
      </c>
      <c r="R171" s="104" t="str">
        <f>VLOOKUP($Q171,[9]Map!$D:$F,2,FALSE)</f>
        <v>D5420 - Travel Entertainment &amp; Meetings</v>
      </c>
      <c r="S171" s="104" t="str">
        <f>VLOOKUP($Q171,[9]Map!$D:$F,3,FALSE)</f>
        <v>AC5630 - Entertaining</v>
      </c>
      <c r="T171" s="245" t="str">
        <f>VLOOKUP(D171,[9]Map!$A$12:$B$21,2,FALSE)</f>
        <v>GL journal entry</v>
      </c>
      <c r="U171" s="5"/>
      <c r="V171" s="1" t="s">
        <v>116</v>
      </c>
      <c r="W171" s="1" t="s">
        <v>460</v>
      </c>
      <c r="X171" s="1" t="s">
        <v>461</v>
      </c>
    </row>
    <row r="172" spans="1:24" hidden="1" x14ac:dyDescent="0.15">
      <c r="A172" s="1" t="s">
        <v>172</v>
      </c>
      <c r="B172" s="1" t="s">
        <v>480</v>
      </c>
      <c r="C172" s="1" t="s">
        <v>481</v>
      </c>
      <c r="D172" s="1" t="s">
        <v>93</v>
      </c>
      <c r="E172" s="1" t="s">
        <v>459</v>
      </c>
      <c r="F172" s="1" t="s">
        <v>330</v>
      </c>
      <c r="G172" s="1"/>
      <c r="H172" s="1"/>
      <c r="I172" s="1" t="s">
        <v>106</v>
      </c>
      <c r="J172" s="4">
        <v>45351</v>
      </c>
      <c r="K172" s="4">
        <v>45351</v>
      </c>
      <c r="L172" s="1" t="s">
        <v>63</v>
      </c>
      <c r="M172" s="5">
        <v>37</v>
      </c>
      <c r="N172" s="5" t="s">
        <v>64</v>
      </c>
      <c r="O172" s="5" t="s">
        <v>65</v>
      </c>
      <c r="P172" s="5" t="s">
        <v>66</v>
      </c>
      <c r="Q172" s="5" t="str">
        <f t="shared" si="2"/>
        <v>GL500.56300001</v>
      </c>
      <c r="R172" s="104" t="str">
        <f>VLOOKUP($Q172,[9]Map!$D:$F,2,FALSE)</f>
        <v>D5420 - Travel Entertainment &amp; Meetings</v>
      </c>
      <c r="S172" s="104" t="str">
        <f>VLOOKUP($Q172,[9]Map!$D:$F,3,FALSE)</f>
        <v>AC5630 - Entertaining</v>
      </c>
      <c r="T172" s="245" t="str">
        <f>VLOOKUP(D172,[9]Map!$A$12:$B$21,2,FALSE)</f>
        <v>GL journal entry</v>
      </c>
      <c r="U172" s="5"/>
      <c r="V172" s="1" t="s">
        <v>116</v>
      </c>
      <c r="W172" s="1" t="s">
        <v>460</v>
      </c>
      <c r="X172" s="1" t="s">
        <v>461</v>
      </c>
    </row>
    <row r="173" spans="1:24" hidden="1" x14ac:dyDescent="0.15">
      <c r="A173" s="1" t="s">
        <v>172</v>
      </c>
      <c r="B173" s="1" t="s">
        <v>107</v>
      </c>
      <c r="C173" s="1" t="s">
        <v>70</v>
      </c>
      <c r="D173" s="1" t="s">
        <v>93</v>
      </c>
      <c r="E173" s="1" t="s">
        <v>80</v>
      </c>
      <c r="F173" s="1" t="s">
        <v>139</v>
      </c>
      <c r="G173" s="1"/>
      <c r="H173" s="1"/>
      <c r="I173" s="1" t="s">
        <v>106</v>
      </c>
      <c r="J173" s="4">
        <v>45307</v>
      </c>
      <c r="K173" s="4">
        <v>45296</v>
      </c>
      <c r="L173" s="1" t="s">
        <v>63</v>
      </c>
      <c r="M173" s="5">
        <v>37293.49</v>
      </c>
      <c r="N173" s="5" t="s">
        <v>64</v>
      </c>
      <c r="O173" s="5" t="s">
        <v>65</v>
      </c>
      <c r="P173" s="5" t="s">
        <v>66</v>
      </c>
      <c r="Q173" s="5" t="str">
        <f t="shared" si="2"/>
        <v>GL500.57100003</v>
      </c>
      <c r="R173" s="104" t="str">
        <f>VLOOKUP($Q173,[9]Map!$D:$F,2,FALSE)</f>
        <v>D5701 - Wages &amp; Other</v>
      </c>
      <c r="S173" s="104" t="str">
        <f>VLOOKUP($Q173,[9]Map!$D:$F,3,FALSE)</f>
        <v>AC5710 - Wages Salaries &amp; Benefits</v>
      </c>
      <c r="T173" s="245" t="str">
        <f>VLOOKUP(D173,[9]Map!$A$12:$B$21,2,FALSE)</f>
        <v>GL journal entry</v>
      </c>
      <c r="U173" s="5"/>
      <c r="V173" s="1" t="s">
        <v>117</v>
      </c>
      <c r="W173" s="1" t="s">
        <v>482</v>
      </c>
      <c r="X173" s="1" t="s">
        <v>483</v>
      </c>
    </row>
    <row r="174" spans="1:24" hidden="1" x14ac:dyDescent="0.15">
      <c r="A174" s="1" t="s">
        <v>172</v>
      </c>
      <c r="B174" s="1" t="s">
        <v>107</v>
      </c>
      <c r="C174" s="1" t="s">
        <v>70</v>
      </c>
      <c r="D174" s="1" t="s">
        <v>93</v>
      </c>
      <c r="E174" s="1" t="s">
        <v>80</v>
      </c>
      <c r="F174" s="1" t="s">
        <v>139</v>
      </c>
      <c r="G174" s="1"/>
      <c r="H174" s="1"/>
      <c r="I174" s="1" t="s">
        <v>106</v>
      </c>
      <c r="J174" s="4">
        <v>45315</v>
      </c>
      <c r="K174" s="4">
        <v>45310</v>
      </c>
      <c r="L174" s="1" t="s">
        <v>63</v>
      </c>
      <c r="M174" s="5">
        <v>37236.589999999997</v>
      </c>
      <c r="N174" s="5" t="s">
        <v>64</v>
      </c>
      <c r="O174" s="5" t="s">
        <v>65</v>
      </c>
      <c r="P174" s="5" t="s">
        <v>66</v>
      </c>
      <c r="Q174" s="5" t="str">
        <f t="shared" si="2"/>
        <v>GL500.57100003</v>
      </c>
      <c r="R174" s="104" t="str">
        <f>VLOOKUP($Q174,[9]Map!$D:$F,2,FALSE)</f>
        <v>D5701 - Wages &amp; Other</v>
      </c>
      <c r="S174" s="104" t="str">
        <f>VLOOKUP($Q174,[9]Map!$D:$F,3,FALSE)</f>
        <v>AC5710 - Wages Salaries &amp; Benefits</v>
      </c>
      <c r="T174" s="245" t="str">
        <f>VLOOKUP(D174,[9]Map!$A$12:$B$21,2,FALSE)</f>
        <v>GL journal entry</v>
      </c>
      <c r="U174" s="5"/>
      <c r="V174" s="1" t="s">
        <v>117</v>
      </c>
      <c r="W174" s="1" t="s">
        <v>484</v>
      </c>
      <c r="X174" s="1" t="s">
        <v>485</v>
      </c>
    </row>
    <row r="175" spans="1:24" hidden="1" x14ac:dyDescent="0.15">
      <c r="A175" s="1" t="s">
        <v>172</v>
      </c>
      <c r="B175" s="1" t="s">
        <v>107</v>
      </c>
      <c r="C175" s="1" t="s">
        <v>70</v>
      </c>
      <c r="D175" s="1" t="s">
        <v>93</v>
      </c>
      <c r="E175" s="1" t="s">
        <v>80</v>
      </c>
      <c r="F175" s="1" t="s">
        <v>330</v>
      </c>
      <c r="G175" s="1"/>
      <c r="H175" s="1"/>
      <c r="I175" s="1" t="s">
        <v>106</v>
      </c>
      <c r="J175" s="4">
        <v>45336</v>
      </c>
      <c r="K175" s="4">
        <v>45324</v>
      </c>
      <c r="L175" s="1" t="s">
        <v>63</v>
      </c>
      <c r="M175" s="5">
        <v>37236.589999999997</v>
      </c>
      <c r="N175" s="5" t="s">
        <v>64</v>
      </c>
      <c r="O175" s="5" t="s">
        <v>65</v>
      </c>
      <c r="P175" s="5" t="s">
        <v>66</v>
      </c>
      <c r="Q175" s="5" t="str">
        <f t="shared" si="2"/>
        <v>GL500.57100003</v>
      </c>
      <c r="R175" s="104" t="str">
        <f>VLOOKUP($Q175,[9]Map!$D:$F,2,FALSE)</f>
        <v>D5701 - Wages &amp; Other</v>
      </c>
      <c r="S175" s="104" t="str">
        <f>VLOOKUP($Q175,[9]Map!$D:$F,3,FALSE)</f>
        <v>AC5710 - Wages Salaries &amp; Benefits</v>
      </c>
      <c r="T175" s="245" t="str">
        <f>VLOOKUP(D175,[9]Map!$A$12:$B$21,2,FALSE)</f>
        <v>GL journal entry</v>
      </c>
      <c r="U175" s="5"/>
      <c r="V175" s="1" t="s">
        <v>117</v>
      </c>
      <c r="W175" s="1" t="s">
        <v>486</v>
      </c>
      <c r="X175" s="1" t="s">
        <v>487</v>
      </c>
    </row>
    <row r="176" spans="1:24" hidden="1" x14ac:dyDescent="0.15">
      <c r="A176" s="1" t="s">
        <v>172</v>
      </c>
      <c r="B176" s="1" t="s">
        <v>107</v>
      </c>
      <c r="C176" s="1" t="s">
        <v>70</v>
      </c>
      <c r="D176" s="1" t="s">
        <v>93</v>
      </c>
      <c r="E176" s="1" t="s">
        <v>80</v>
      </c>
      <c r="F176" s="1" t="s">
        <v>330</v>
      </c>
      <c r="G176" s="1"/>
      <c r="H176" s="1"/>
      <c r="I176" s="1" t="s">
        <v>106</v>
      </c>
      <c r="J176" s="4">
        <v>45352</v>
      </c>
      <c r="K176" s="4">
        <v>45338</v>
      </c>
      <c r="L176" s="1" t="s">
        <v>63</v>
      </c>
      <c r="M176" s="5">
        <v>37350.39</v>
      </c>
      <c r="N176" s="5" t="s">
        <v>64</v>
      </c>
      <c r="O176" s="5" t="s">
        <v>65</v>
      </c>
      <c r="P176" s="5" t="s">
        <v>66</v>
      </c>
      <c r="Q176" s="5" t="str">
        <f t="shared" si="2"/>
        <v>GL500.57100003</v>
      </c>
      <c r="R176" s="104" t="str">
        <f>VLOOKUP($Q176,[9]Map!$D:$F,2,FALSE)</f>
        <v>D5701 - Wages &amp; Other</v>
      </c>
      <c r="S176" s="104" t="str">
        <f>VLOOKUP($Q176,[9]Map!$D:$F,3,FALSE)</f>
        <v>AC5710 - Wages Salaries &amp; Benefits</v>
      </c>
      <c r="T176" s="245" t="str">
        <f>VLOOKUP(D176,[9]Map!$A$12:$B$21,2,FALSE)</f>
        <v>GL journal entry</v>
      </c>
      <c r="U176" s="5"/>
      <c r="V176" s="1" t="s">
        <v>117</v>
      </c>
      <c r="W176" s="1" t="s">
        <v>488</v>
      </c>
      <c r="X176" s="1" t="s">
        <v>489</v>
      </c>
    </row>
    <row r="177" spans="1:24" hidden="1" x14ac:dyDescent="0.15">
      <c r="A177" s="1" t="s">
        <v>172</v>
      </c>
      <c r="B177" s="1" t="s">
        <v>108</v>
      </c>
      <c r="C177" s="1" t="s">
        <v>81</v>
      </c>
      <c r="D177" s="1" t="s">
        <v>93</v>
      </c>
      <c r="E177" s="1" t="s">
        <v>80</v>
      </c>
      <c r="F177" s="1" t="s">
        <v>139</v>
      </c>
      <c r="G177" s="1"/>
      <c r="H177" s="1"/>
      <c r="I177" s="1" t="s">
        <v>106</v>
      </c>
      <c r="J177" s="4">
        <v>45307</v>
      </c>
      <c r="K177" s="4">
        <v>45296</v>
      </c>
      <c r="L177" s="1" t="s">
        <v>63</v>
      </c>
      <c r="M177" s="5">
        <v>2775.13</v>
      </c>
      <c r="N177" s="5" t="s">
        <v>64</v>
      </c>
      <c r="O177" s="5" t="s">
        <v>65</v>
      </c>
      <c r="P177" s="5" t="s">
        <v>66</v>
      </c>
      <c r="Q177" s="5" t="str">
        <f t="shared" si="2"/>
        <v>GL500.57300202</v>
      </c>
      <c r="R177" s="104" t="str">
        <f>VLOOKUP($Q177,[9]Map!$D:$F,2,FALSE)</f>
        <v>D5701 - Wages &amp; Other</v>
      </c>
      <c r="S177" s="104" t="str">
        <f>VLOOKUP($Q177,[9]Map!$D:$F,3,FALSE)</f>
        <v>AC5710 - Wages Salaries &amp; Benefits</v>
      </c>
      <c r="T177" s="245" t="str">
        <f>VLOOKUP(D177,[9]Map!$A$12:$B$21,2,FALSE)</f>
        <v>GL journal entry</v>
      </c>
      <c r="U177" s="5"/>
      <c r="V177" s="1" t="s">
        <v>117</v>
      </c>
      <c r="W177" s="1" t="s">
        <v>482</v>
      </c>
      <c r="X177" s="1" t="s">
        <v>483</v>
      </c>
    </row>
    <row r="178" spans="1:24" hidden="1" x14ac:dyDescent="0.15">
      <c r="A178" s="1" t="s">
        <v>172</v>
      </c>
      <c r="B178" s="1" t="s">
        <v>108</v>
      </c>
      <c r="C178" s="1" t="s">
        <v>81</v>
      </c>
      <c r="D178" s="1" t="s">
        <v>93</v>
      </c>
      <c r="E178" s="1" t="s">
        <v>80</v>
      </c>
      <c r="F178" s="1" t="s">
        <v>139</v>
      </c>
      <c r="G178" s="1"/>
      <c r="H178" s="1"/>
      <c r="I178" s="1" t="s">
        <v>106</v>
      </c>
      <c r="J178" s="4">
        <v>45315</v>
      </c>
      <c r="K178" s="4">
        <v>45310</v>
      </c>
      <c r="L178" s="1" t="s">
        <v>63</v>
      </c>
      <c r="M178" s="5">
        <v>2769.17</v>
      </c>
      <c r="N178" s="5" t="s">
        <v>64</v>
      </c>
      <c r="O178" s="5" t="s">
        <v>65</v>
      </c>
      <c r="P178" s="5" t="s">
        <v>66</v>
      </c>
      <c r="Q178" s="5" t="str">
        <f t="shared" si="2"/>
        <v>GL500.57300202</v>
      </c>
      <c r="R178" s="104" t="str">
        <f>VLOOKUP($Q178,[9]Map!$D:$F,2,FALSE)</f>
        <v>D5701 - Wages &amp; Other</v>
      </c>
      <c r="S178" s="104" t="str">
        <f>VLOOKUP($Q178,[9]Map!$D:$F,3,FALSE)</f>
        <v>AC5710 - Wages Salaries &amp; Benefits</v>
      </c>
      <c r="T178" s="245" t="str">
        <f>VLOOKUP(D178,[9]Map!$A$12:$B$21,2,FALSE)</f>
        <v>GL journal entry</v>
      </c>
      <c r="U178" s="5"/>
      <c r="V178" s="1" t="s">
        <v>117</v>
      </c>
      <c r="W178" s="1" t="s">
        <v>484</v>
      </c>
      <c r="X178" s="1" t="s">
        <v>485</v>
      </c>
    </row>
    <row r="179" spans="1:24" hidden="1" x14ac:dyDescent="0.15">
      <c r="A179" s="1" t="s">
        <v>172</v>
      </c>
      <c r="B179" s="1" t="s">
        <v>108</v>
      </c>
      <c r="C179" s="1" t="s">
        <v>81</v>
      </c>
      <c r="D179" s="1" t="s">
        <v>93</v>
      </c>
      <c r="E179" s="1" t="s">
        <v>490</v>
      </c>
      <c r="F179" s="1" t="s">
        <v>139</v>
      </c>
      <c r="G179" s="1"/>
      <c r="H179" s="1"/>
      <c r="I179" s="1" t="s">
        <v>106</v>
      </c>
      <c r="J179" s="4">
        <v>45322</v>
      </c>
      <c r="K179" s="4">
        <v>45322</v>
      </c>
      <c r="L179" s="1" t="s">
        <v>63</v>
      </c>
      <c r="M179" s="5">
        <v>77.83</v>
      </c>
      <c r="N179" s="5" t="s">
        <v>64</v>
      </c>
      <c r="O179" s="5" t="s">
        <v>65</v>
      </c>
      <c r="P179" s="5" t="s">
        <v>66</v>
      </c>
      <c r="Q179" s="5" t="str">
        <f t="shared" si="2"/>
        <v>GL500.57300202</v>
      </c>
      <c r="R179" s="104" t="str">
        <f>VLOOKUP($Q179,[9]Map!$D:$F,2,FALSE)</f>
        <v>D5701 - Wages &amp; Other</v>
      </c>
      <c r="S179" s="104" t="str">
        <f>VLOOKUP($Q179,[9]Map!$D:$F,3,FALSE)</f>
        <v>AC5710 - Wages Salaries &amp; Benefits</v>
      </c>
      <c r="T179" s="245" t="str">
        <f>VLOOKUP(D179,[9]Map!$A$12:$B$21,2,FALSE)</f>
        <v>GL journal entry</v>
      </c>
      <c r="U179" s="5"/>
      <c r="V179" s="1" t="s">
        <v>116</v>
      </c>
      <c r="W179" s="1" t="s">
        <v>491</v>
      </c>
      <c r="X179" s="1" t="s">
        <v>320</v>
      </c>
    </row>
    <row r="180" spans="1:24" hidden="1" x14ac:dyDescent="0.15">
      <c r="A180" s="1" t="s">
        <v>172</v>
      </c>
      <c r="B180" s="1" t="s">
        <v>108</v>
      </c>
      <c r="C180" s="1" t="s">
        <v>81</v>
      </c>
      <c r="D180" s="1" t="s">
        <v>93</v>
      </c>
      <c r="E180" s="1" t="s">
        <v>490</v>
      </c>
      <c r="F180" s="1" t="s">
        <v>139</v>
      </c>
      <c r="G180" s="1"/>
      <c r="H180" s="1"/>
      <c r="I180" s="1" t="s">
        <v>106</v>
      </c>
      <c r="J180" s="4">
        <v>45322</v>
      </c>
      <c r="K180" s="4">
        <v>45322</v>
      </c>
      <c r="L180" s="1" t="s">
        <v>63</v>
      </c>
      <c r="M180" s="5">
        <v>79.44</v>
      </c>
      <c r="N180" s="5" t="s">
        <v>64</v>
      </c>
      <c r="O180" s="5" t="s">
        <v>65</v>
      </c>
      <c r="P180" s="5" t="s">
        <v>66</v>
      </c>
      <c r="Q180" s="5" t="str">
        <f t="shared" si="2"/>
        <v>GL500.57300202</v>
      </c>
      <c r="R180" s="104" t="str">
        <f>VLOOKUP($Q180,[9]Map!$D:$F,2,FALSE)</f>
        <v>D5701 - Wages &amp; Other</v>
      </c>
      <c r="S180" s="104" t="str">
        <f>VLOOKUP($Q180,[9]Map!$D:$F,3,FALSE)</f>
        <v>AC5710 - Wages Salaries &amp; Benefits</v>
      </c>
      <c r="T180" s="245" t="str">
        <f>VLOOKUP(D180,[9]Map!$A$12:$B$21,2,FALSE)</f>
        <v>GL journal entry</v>
      </c>
      <c r="U180" s="5"/>
      <c r="V180" s="1" t="s">
        <v>116</v>
      </c>
      <c r="W180" s="1" t="s">
        <v>491</v>
      </c>
      <c r="X180" s="1" t="s">
        <v>320</v>
      </c>
    </row>
    <row r="181" spans="1:24" hidden="1" x14ac:dyDescent="0.15">
      <c r="A181" s="1" t="s">
        <v>172</v>
      </c>
      <c r="B181" s="1" t="s">
        <v>108</v>
      </c>
      <c r="C181" s="1" t="s">
        <v>81</v>
      </c>
      <c r="D181" s="1" t="s">
        <v>93</v>
      </c>
      <c r="E181" s="1" t="s">
        <v>80</v>
      </c>
      <c r="F181" s="1" t="s">
        <v>330</v>
      </c>
      <c r="G181" s="1"/>
      <c r="H181" s="1"/>
      <c r="I181" s="1" t="s">
        <v>106</v>
      </c>
      <c r="J181" s="4">
        <v>45336</v>
      </c>
      <c r="K181" s="4">
        <v>45324</v>
      </c>
      <c r="L181" s="1" t="s">
        <v>63</v>
      </c>
      <c r="M181" s="5">
        <v>2769.19</v>
      </c>
      <c r="N181" s="5" t="s">
        <v>64</v>
      </c>
      <c r="O181" s="5" t="s">
        <v>65</v>
      </c>
      <c r="P181" s="5" t="s">
        <v>66</v>
      </c>
      <c r="Q181" s="5" t="str">
        <f t="shared" si="2"/>
        <v>GL500.57300202</v>
      </c>
      <c r="R181" s="104" t="str">
        <f>VLOOKUP($Q181,[9]Map!$D:$F,2,FALSE)</f>
        <v>D5701 - Wages &amp; Other</v>
      </c>
      <c r="S181" s="104" t="str">
        <f>VLOOKUP($Q181,[9]Map!$D:$F,3,FALSE)</f>
        <v>AC5710 - Wages Salaries &amp; Benefits</v>
      </c>
      <c r="T181" s="245" t="str">
        <f>VLOOKUP(D181,[9]Map!$A$12:$B$21,2,FALSE)</f>
        <v>GL journal entry</v>
      </c>
      <c r="U181" s="5"/>
      <c r="V181" s="1" t="s">
        <v>117</v>
      </c>
      <c r="W181" s="1" t="s">
        <v>486</v>
      </c>
      <c r="X181" s="1" t="s">
        <v>487</v>
      </c>
    </row>
    <row r="182" spans="1:24" hidden="1" x14ac:dyDescent="0.15">
      <c r="A182" s="1" t="s">
        <v>172</v>
      </c>
      <c r="B182" s="1" t="s">
        <v>108</v>
      </c>
      <c r="C182" s="1" t="s">
        <v>81</v>
      </c>
      <c r="D182" s="1" t="s">
        <v>93</v>
      </c>
      <c r="E182" s="1" t="s">
        <v>80</v>
      </c>
      <c r="F182" s="1" t="s">
        <v>330</v>
      </c>
      <c r="G182" s="1"/>
      <c r="H182" s="1"/>
      <c r="I182" s="1" t="s">
        <v>106</v>
      </c>
      <c r="J182" s="4">
        <v>45352</v>
      </c>
      <c r="K182" s="4">
        <v>45338</v>
      </c>
      <c r="L182" s="1" t="s">
        <v>63</v>
      </c>
      <c r="M182" s="5">
        <v>2777.91</v>
      </c>
      <c r="N182" s="5" t="s">
        <v>64</v>
      </c>
      <c r="O182" s="5" t="s">
        <v>65</v>
      </c>
      <c r="P182" s="5" t="s">
        <v>66</v>
      </c>
      <c r="Q182" s="5" t="str">
        <f t="shared" si="2"/>
        <v>GL500.57300202</v>
      </c>
      <c r="R182" s="104" t="str">
        <f>VLOOKUP($Q182,[9]Map!$D:$F,2,FALSE)</f>
        <v>D5701 - Wages &amp; Other</v>
      </c>
      <c r="S182" s="104" t="str">
        <f>VLOOKUP($Q182,[9]Map!$D:$F,3,FALSE)</f>
        <v>AC5710 - Wages Salaries &amp; Benefits</v>
      </c>
      <c r="T182" s="245" t="str">
        <f>VLOOKUP(D182,[9]Map!$A$12:$B$21,2,FALSE)</f>
        <v>GL journal entry</v>
      </c>
      <c r="U182" s="5"/>
      <c r="V182" s="1" t="s">
        <v>117</v>
      </c>
      <c r="W182" s="1" t="s">
        <v>488</v>
      </c>
      <c r="X182" s="1" t="s">
        <v>489</v>
      </c>
    </row>
    <row r="183" spans="1:24" hidden="1" x14ac:dyDescent="0.15">
      <c r="A183" s="1" t="s">
        <v>172</v>
      </c>
      <c r="B183" s="1" t="s">
        <v>108</v>
      </c>
      <c r="C183" s="1" t="s">
        <v>81</v>
      </c>
      <c r="D183" s="1" t="s">
        <v>93</v>
      </c>
      <c r="E183" s="1" t="s">
        <v>490</v>
      </c>
      <c r="F183" s="1" t="s">
        <v>330</v>
      </c>
      <c r="G183" s="1"/>
      <c r="H183" s="1"/>
      <c r="I183" s="1" t="s">
        <v>106</v>
      </c>
      <c r="J183" s="4">
        <v>45351</v>
      </c>
      <c r="K183" s="4">
        <v>45351</v>
      </c>
      <c r="L183" s="1" t="s">
        <v>63</v>
      </c>
      <c r="M183" s="5">
        <v>79.42</v>
      </c>
      <c r="N183" s="5" t="s">
        <v>64</v>
      </c>
      <c r="O183" s="5" t="s">
        <v>65</v>
      </c>
      <c r="P183" s="5" t="s">
        <v>66</v>
      </c>
      <c r="Q183" s="5" t="str">
        <f t="shared" si="2"/>
        <v>GL500.57300202</v>
      </c>
      <c r="R183" s="104" t="str">
        <f>VLOOKUP($Q183,[9]Map!$D:$F,2,FALSE)</f>
        <v>D5701 - Wages &amp; Other</v>
      </c>
      <c r="S183" s="104" t="str">
        <f>VLOOKUP($Q183,[9]Map!$D:$F,3,FALSE)</f>
        <v>AC5710 - Wages Salaries &amp; Benefits</v>
      </c>
      <c r="T183" s="245" t="str">
        <f>VLOOKUP(D183,[9]Map!$A$12:$B$21,2,FALSE)</f>
        <v>GL journal entry</v>
      </c>
      <c r="U183" s="5"/>
      <c r="V183" s="1" t="s">
        <v>116</v>
      </c>
      <c r="W183" s="1" t="s">
        <v>492</v>
      </c>
      <c r="X183" s="1" t="s">
        <v>493</v>
      </c>
    </row>
    <row r="184" spans="1:24" hidden="1" x14ac:dyDescent="0.15">
      <c r="A184" s="1" t="s">
        <v>172</v>
      </c>
      <c r="B184" s="1" t="s">
        <v>108</v>
      </c>
      <c r="C184" s="1" t="s">
        <v>81</v>
      </c>
      <c r="D184" s="1" t="s">
        <v>93</v>
      </c>
      <c r="E184" s="1" t="s">
        <v>490</v>
      </c>
      <c r="F184" s="1" t="s">
        <v>330</v>
      </c>
      <c r="G184" s="1"/>
      <c r="H184" s="1"/>
      <c r="I184" s="1" t="s">
        <v>106</v>
      </c>
      <c r="J184" s="4">
        <v>45351</v>
      </c>
      <c r="K184" s="4">
        <v>45351</v>
      </c>
      <c r="L184" s="1" t="s">
        <v>63</v>
      </c>
      <c r="M184" s="5">
        <v>79.400000000000006</v>
      </c>
      <c r="N184" s="5" t="s">
        <v>64</v>
      </c>
      <c r="O184" s="5" t="s">
        <v>65</v>
      </c>
      <c r="P184" s="5" t="s">
        <v>66</v>
      </c>
      <c r="Q184" s="5" t="str">
        <f t="shared" si="2"/>
        <v>GL500.57300202</v>
      </c>
      <c r="R184" s="104" t="str">
        <f>VLOOKUP($Q184,[9]Map!$D:$F,2,FALSE)</f>
        <v>D5701 - Wages &amp; Other</v>
      </c>
      <c r="S184" s="104" t="str">
        <f>VLOOKUP($Q184,[9]Map!$D:$F,3,FALSE)</f>
        <v>AC5710 - Wages Salaries &amp; Benefits</v>
      </c>
      <c r="T184" s="245" t="str">
        <f>VLOOKUP(D184,[9]Map!$A$12:$B$21,2,FALSE)</f>
        <v>GL journal entry</v>
      </c>
      <c r="U184" s="5"/>
      <c r="V184" s="1" t="s">
        <v>116</v>
      </c>
      <c r="W184" s="1" t="s">
        <v>492</v>
      </c>
      <c r="X184" s="1" t="s">
        <v>493</v>
      </c>
    </row>
    <row r="185" spans="1:24" hidden="1" x14ac:dyDescent="0.15">
      <c r="A185" s="1" t="s">
        <v>172</v>
      </c>
      <c r="B185" s="1" t="s">
        <v>109</v>
      </c>
      <c r="C185" s="1" t="s">
        <v>83</v>
      </c>
      <c r="D185" s="1" t="s">
        <v>93</v>
      </c>
      <c r="E185" s="1" t="s">
        <v>494</v>
      </c>
      <c r="F185" s="1" t="s">
        <v>139</v>
      </c>
      <c r="G185" s="1"/>
      <c r="H185" s="1"/>
      <c r="I185" s="1" t="s">
        <v>106</v>
      </c>
      <c r="J185" s="4">
        <v>45322</v>
      </c>
      <c r="K185" s="4">
        <v>45322</v>
      </c>
      <c r="L185" s="1" t="s">
        <v>63</v>
      </c>
      <c r="M185" s="5">
        <v>-49.58</v>
      </c>
      <c r="N185" s="5" t="s">
        <v>64</v>
      </c>
      <c r="O185" s="5" t="s">
        <v>65</v>
      </c>
      <c r="P185" s="5" t="s">
        <v>66</v>
      </c>
      <c r="Q185" s="5" t="str">
        <f t="shared" si="2"/>
        <v>GL500.57300207</v>
      </c>
      <c r="R185" s="104" t="str">
        <f>VLOOKUP($Q185,[9]Map!$D:$F,2,FALSE)</f>
        <v>D5701 - Wages &amp; Other</v>
      </c>
      <c r="S185" s="104" t="str">
        <f>VLOOKUP($Q185,[9]Map!$D:$F,3,FALSE)</f>
        <v>AC5710 - Wages Salaries &amp; Benefits</v>
      </c>
      <c r="T185" s="245" t="str">
        <f>VLOOKUP(D185,[9]Map!$A$12:$B$21,2,FALSE)</f>
        <v>GL journal entry</v>
      </c>
      <c r="U185" s="5"/>
      <c r="V185" s="1" t="s">
        <v>116</v>
      </c>
      <c r="W185" s="1" t="s">
        <v>491</v>
      </c>
      <c r="X185" s="1" t="s">
        <v>320</v>
      </c>
    </row>
    <row r="186" spans="1:24" hidden="1" x14ac:dyDescent="0.15">
      <c r="A186" s="1" t="s">
        <v>172</v>
      </c>
      <c r="B186" s="1" t="s">
        <v>109</v>
      </c>
      <c r="C186" s="1" t="s">
        <v>83</v>
      </c>
      <c r="D186" s="1" t="s">
        <v>93</v>
      </c>
      <c r="E186" s="1" t="s">
        <v>80</v>
      </c>
      <c r="F186" s="1" t="s">
        <v>139</v>
      </c>
      <c r="G186" s="1"/>
      <c r="H186" s="1"/>
      <c r="I186" s="1" t="s">
        <v>106</v>
      </c>
      <c r="J186" s="4">
        <v>45307</v>
      </c>
      <c r="K186" s="4">
        <v>45296</v>
      </c>
      <c r="L186" s="1" t="s">
        <v>63</v>
      </c>
      <c r="M186" s="5">
        <v>216.6</v>
      </c>
      <c r="N186" s="5" t="s">
        <v>64</v>
      </c>
      <c r="O186" s="5" t="s">
        <v>65</v>
      </c>
      <c r="P186" s="5" t="s">
        <v>66</v>
      </c>
      <c r="Q186" s="5" t="str">
        <f t="shared" si="2"/>
        <v>GL500.57300207</v>
      </c>
      <c r="R186" s="104" t="str">
        <f>VLOOKUP($Q186,[9]Map!$D:$F,2,FALSE)</f>
        <v>D5701 - Wages &amp; Other</v>
      </c>
      <c r="S186" s="104" t="str">
        <f>VLOOKUP($Q186,[9]Map!$D:$F,3,FALSE)</f>
        <v>AC5710 - Wages Salaries &amp; Benefits</v>
      </c>
      <c r="T186" s="245" t="str">
        <f>VLOOKUP(D186,[9]Map!$A$12:$B$21,2,FALSE)</f>
        <v>GL journal entry</v>
      </c>
      <c r="U186" s="5"/>
      <c r="V186" s="1" t="s">
        <v>117</v>
      </c>
      <c r="W186" s="1" t="s">
        <v>482</v>
      </c>
      <c r="X186" s="1" t="s">
        <v>483</v>
      </c>
    </row>
    <row r="187" spans="1:24" hidden="1" x14ac:dyDescent="0.15">
      <c r="A187" s="1" t="s">
        <v>172</v>
      </c>
      <c r="B187" s="1" t="s">
        <v>109</v>
      </c>
      <c r="C187" s="1" t="s">
        <v>83</v>
      </c>
      <c r="D187" s="1" t="s">
        <v>93</v>
      </c>
      <c r="E187" s="1" t="s">
        <v>80</v>
      </c>
      <c r="F187" s="1" t="s">
        <v>139</v>
      </c>
      <c r="G187" s="1"/>
      <c r="H187" s="1"/>
      <c r="I187" s="1" t="s">
        <v>106</v>
      </c>
      <c r="J187" s="4">
        <v>45315</v>
      </c>
      <c r="K187" s="4">
        <v>45310</v>
      </c>
      <c r="L187" s="1" t="s">
        <v>63</v>
      </c>
      <c r="M187" s="5">
        <v>216.11</v>
      </c>
      <c r="N187" s="5" t="s">
        <v>64</v>
      </c>
      <c r="O187" s="5" t="s">
        <v>65</v>
      </c>
      <c r="P187" s="5" t="s">
        <v>66</v>
      </c>
      <c r="Q187" s="5" t="str">
        <f t="shared" si="2"/>
        <v>GL500.57300207</v>
      </c>
      <c r="R187" s="104" t="str">
        <f>VLOOKUP($Q187,[9]Map!$D:$F,2,FALSE)</f>
        <v>D5701 - Wages &amp; Other</v>
      </c>
      <c r="S187" s="104" t="str">
        <f>VLOOKUP($Q187,[9]Map!$D:$F,3,FALSE)</f>
        <v>AC5710 - Wages Salaries &amp; Benefits</v>
      </c>
      <c r="T187" s="245" t="str">
        <f>VLOOKUP(D187,[9]Map!$A$12:$B$21,2,FALSE)</f>
        <v>GL journal entry</v>
      </c>
      <c r="U187" s="5"/>
      <c r="V187" s="1" t="s">
        <v>117</v>
      </c>
      <c r="W187" s="1" t="s">
        <v>484</v>
      </c>
      <c r="X187" s="1" t="s">
        <v>485</v>
      </c>
    </row>
    <row r="188" spans="1:24" hidden="1" x14ac:dyDescent="0.15">
      <c r="A188" s="1" t="s">
        <v>172</v>
      </c>
      <c r="B188" s="1" t="s">
        <v>109</v>
      </c>
      <c r="C188" s="1" t="s">
        <v>83</v>
      </c>
      <c r="D188" s="1" t="s">
        <v>93</v>
      </c>
      <c r="E188" s="1" t="s">
        <v>490</v>
      </c>
      <c r="F188" s="1" t="s">
        <v>139</v>
      </c>
      <c r="G188" s="1"/>
      <c r="H188" s="1"/>
      <c r="I188" s="1" t="s">
        <v>106</v>
      </c>
      <c r="J188" s="4">
        <v>45322</v>
      </c>
      <c r="K188" s="4">
        <v>45322</v>
      </c>
      <c r="L188" s="1" t="s">
        <v>63</v>
      </c>
      <c r="M188" s="5">
        <v>7.17</v>
      </c>
      <c r="N188" s="5" t="s">
        <v>64</v>
      </c>
      <c r="O188" s="5" t="s">
        <v>65</v>
      </c>
      <c r="P188" s="5" t="s">
        <v>66</v>
      </c>
      <c r="Q188" s="5" t="str">
        <f t="shared" si="2"/>
        <v>GL500.57300207</v>
      </c>
      <c r="R188" s="104" t="str">
        <f>VLOOKUP($Q188,[9]Map!$D:$F,2,FALSE)</f>
        <v>D5701 - Wages &amp; Other</v>
      </c>
      <c r="S188" s="104" t="str">
        <f>VLOOKUP($Q188,[9]Map!$D:$F,3,FALSE)</f>
        <v>AC5710 - Wages Salaries &amp; Benefits</v>
      </c>
      <c r="T188" s="245" t="str">
        <f>VLOOKUP(D188,[9]Map!$A$12:$B$21,2,FALSE)</f>
        <v>GL journal entry</v>
      </c>
      <c r="U188" s="5"/>
      <c r="V188" s="1" t="s">
        <v>116</v>
      </c>
      <c r="W188" s="1" t="s">
        <v>491</v>
      </c>
      <c r="X188" s="1" t="s">
        <v>320</v>
      </c>
    </row>
    <row r="189" spans="1:24" hidden="1" x14ac:dyDescent="0.15">
      <c r="A189" s="1" t="s">
        <v>172</v>
      </c>
      <c r="B189" s="1" t="s">
        <v>109</v>
      </c>
      <c r="C189" s="1" t="s">
        <v>83</v>
      </c>
      <c r="D189" s="1" t="s">
        <v>93</v>
      </c>
      <c r="E189" s="1" t="s">
        <v>495</v>
      </c>
      <c r="F189" s="1" t="s">
        <v>330</v>
      </c>
      <c r="G189" s="1"/>
      <c r="H189" s="1"/>
      <c r="I189" s="1" t="s">
        <v>106</v>
      </c>
      <c r="J189" s="4">
        <v>45351</v>
      </c>
      <c r="K189" s="4">
        <v>45351</v>
      </c>
      <c r="L189" s="1" t="s">
        <v>63</v>
      </c>
      <c r="M189" s="5">
        <v>-186.42</v>
      </c>
      <c r="N189" s="5" t="s">
        <v>64</v>
      </c>
      <c r="O189" s="5" t="s">
        <v>65</v>
      </c>
      <c r="P189" s="5" t="s">
        <v>66</v>
      </c>
      <c r="Q189" s="5" t="str">
        <f t="shared" si="2"/>
        <v>GL500.57300207</v>
      </c>
      <c r="R189" s="104" t="str">
        <f>VLOOKUP($Q189,[9]Map!$D:$F,2,FALSE)</f>
        <v>D5701 - Wages &amp; Other</v>
      </c>
      <c r="S189" s="104" t="str">
        <f>VLOOKUP($Q189,[9]Map!$D:$F,3,FALSE)</f>
        <v>AC5710 - Wages Salaries &amp; Benefits</v>
      </c>
      <c r="T189" s="245" t="str">
        <f>VLOOKUP(D189,[9]Map!$A$12:$B$21,2,FALSE)</f>
        <v>GL journal entry</v>
      </c>
      <c r="U189" s="5"/>
      <c r="V189" s="1" t="s">
        <v>116</v>
      </c>
      <c r="W189" s="1" t="s">
        <v>492</v>
      </c>
      <c r="X189" s="1" t="s">
        <v>493</v>
      </c>
    </row>
    <row r="190" spans="1:24" hidden="1" x14ac:dyDescent="0.15">
      <c r="A190" s="1" t="s">
        <v>172</v>
      </c>
      <c r="B190" s="1" t="s">
        <v>109</v>
      </c>
      <c r="C190" s="1" t="s">
        <v>83</v>
      </c>
      <c r="D190" s="1" t="s">
        <v>93</v>
      </c>
      <c r="E190" s="1" t="s">
        <v>495</v>
      </c>
      <c r="F190" s="1" t="s">
        <v>330</v>
      </c>
      <c r="G190" s="1"/>
      <c r="H190" s="1"/>
      <c r="I190" s="1" t="s">
        <v>106</v>
      </c>
      <c r="J190" s="4">
        <v>45351</v>
      </c>
      <c r="K190" s="4">
        <v>45351</v>
      </c>
      <c r="L190" s="1" t="s">
        <v>63</v>
      </c>
      <c r="M190" s="5">
        <v>-216.79</v>
      </c>
      <c r="N190" s="5" t="s">
        <v>64</v>
      </c>
      <c r="O190" s="5" t="s">
        <v>65</v>
      </c>
      <c r="P190" s="5" t="s">
        <v>66</v>
      </c>
      <c r="Q190" s="5" t="str">
        <f t="shared" si="2"/>
        <v>GL500.57300207</v>
      </c>
      <c r="R190" s="104" t="str">
        <f>VLOOKUP($Q190,[9]Map!$D:$F,2,FALSE)</f>
        <v>D5701 - Wages &amp; Other</v>
      </c>
      <c r="S190" s="104" t="str">
        <f>VLOOKUP($Q190,[9]Map!$D:$F,3,FALSE)</f>
        <v>AC5710 - Wages Salaries &amp; Benefits</v>
      </c>
      <c r="T190" s="245" t="str">
        <f>VLOOKUP(D190,[9]Map!$A$12:$B$21,2,FALSE)</f>
        <v>GL journal entry</v>
      </c>
      <c r="U190" s="5"/>
      <c r="V190" s="1" t="s">
        <v>116</v>
      </c>
      <c r="W190" s="1" t="s">
        <v>492</v>
      </c>
      <c r="X190" s="1" t="s">
        <v>493</v>
      </c>
    </row>
    <row r="191" spans="1:24" hidden="1" x14ac:dyDescent="0.15">
      <c r="A191" s="1" t="s">
        <v>172</v>
      </c>
      <c r="B191" s="1" t="s">
        <v>109</v>
      </c>
      <c r="C191" s="1" t="s">
        <v>83</v>
      </c>
      <c r="D191" s="1" t="s">
        <v>93</v>
      </c>
      <c r="E191" s="1" t="s">
        <v>80</v>
      </c>
      <c r="F191" s="1" t="s">
        <v>330</v>
      </c>
      <c r="G191" s="1"/>
      <c r="H191" s="1"/>
      <c r="I191" s="1" t="s">
        <v>106</v>
      </c>
      <c r="J191" s="4">
        <v>45336</v>
      </c>
      <c r="K191" s="4">
        <v>45324</v>
      </c>
      <c r="L191" s="1" t="s">
        <v>63</v>
      </c>
      <c r="M191" s="5">
        <v>216.11</v>
      </c>
      <c r="N191" s="5" t="s">
        <v>64</v>
      </c>
      <c r="O191" s="5" t="s">
        <v>65</v>
      </c>
      <c r="P191" s="5" t="s">
        <v>66</v>
      </c>
      <c r="Q191" s="5" t="str">
        <f t="shared" si="2"/>
        <v>GL500.57300207</v>
      </c>
      <c r="R191" s="104" t="str">
        <f>VLOOKUP($Q191,[9]Map!$D:$F,2,FALSE)</f>
        <v>D5701 - Wages &amp; Other</v>
      </c>
      <c r="S191" s="104" t="str">
        <f>VLOOKUP($Q191,[9]Map!$D:$F,3,FALSE)</f>
        <v>AC5710 - Wages Salaries &amp; Benefits</v>
      </c>
      <c r="T191" s="245" t="str">
        <f>VLOOKUP(D191,[9]Map!$A$12:$B$21,2,FALSE)</f>
        <v>GL journal entry</v>
      </c>
      <c r="U191" s="5"/>
      <c r="V191" s="1" t="s">
        <v>117</v>
      </c>
      <c r="W191" s="1" t="s">
        <v>486</v>
      </c>
      <c r="X191" s="1" t="s">
        <v>487</v>
      </c>
    </row>
    <row r="192" spans="1:24" hidden="1" x14ac:dyDescent="0.15">
      <c r="A192" s="1" t="s">
        <v>172</v>
      </c>
      <c r="B192" s="1" t="s">
        <v>109</v>
      </c>
      <c r="C192" s="1" t="s">
        <v>83</v>
      </c>
      <c r="D192" s="1" t="s">
        <v>93</v>
      </c>
      <c r="E192" s="1" t="s">
        <v>80</v>
      </c>
      <c r="F192" s="1" t="s">
        <v>330</v>
      </c>
      <c r="G192" s="1"/>
      <c r="H192" s="1"/>
      <c r="I192" s="1" t="s">
        <v>106</v>
      </c>
      <c r="J192" s="4">
        <v>45352</v>
      </c>
      <c r="K192" s="4">
        <v>45338</v>
      </c>
      <c r="L192" s="1" t="s">
        <v>63</v>
      </c>
      <c r="M192" s="5">
        <v>216.79</v>
      </c>
      <c r="N192" s="5" t="s">
        <v>64</v>
      </c>
      <c r="O192" s="5" t="s">
        <v>65</v>
      </c>
      <c r="P192" s="5" t="s">
        <v>66</v>
      </c>
      <c r="Q192" s="5" t="str">
        <f t="shared" si="2"/>
        <v>GL500.57300207</v>
      </c>
      <c r="R192" s="104" t="str">
        <f>VLOOKUP($Q192,[9]Map!$D:$F,2,FALSE)</f>
        <v>D5701 - Wages &amp; Other</v>
      </c>
      <c r="S192" s="104" t="str">
        <f>VLOOKUP($Q192,[9]Map!$D:$F,3,FALSE)</f>
        <v>AC5710 - Wages Salaries &amp; Benefits</v>
      </c>
      <c r="T192" s="245" t="str">
        <f>VLOOKUP(D192,[9]Map!$A$12:$B$21,2,FALSE)</f>
        <v>GL journal entry</v>
      </c>
      <c r="U192" s="5"/>
      <c r="V192" s="1" t="s">
        <v>117</v>
      </c>
      <c r="W192" s="1" t="s">
        <v>488</v>
      </c>
      <c r="X192" s="1" t="s">
        <v>489</v>
      </c>
    </row>
    <row r="193" spans="1:24" hidden="1" x14ac:dyDescent="0.15">
      <c r="A193" s="1" t="s">
        <v>172</v>
      </c>
      <c r="B193" s="1" t="s">
        <v>110</v>
      </c>
      <c r="C193" s="1" t="s">
        <v>85</v>
      </c>
      <c r="D193" s="1" t="s">
        <v>93</v>
      </c>
      <c r="E193" s="1" t="s">
        <v>80</v>
      </c>
      <c r="F193" s="1" t="s">
        <v>139</v>
      </c>
      <c r="G193" s="1"/>
      <c r="H193" s="1"/>
      <c r="I193" s="1" t="s">
        <v>106</v>
      </c>
      <c r="J193" s="4">
        <v>45307</v>
      </c>
      <c r="K193" s="4">
        <v>45296</v>
      </c>
      <c r="L193" s="1" t="s">
        <v>63</v>
      </c>
      <c r="M193" s="5">
        <v>617.54</v>
      </c>
      <c r="N193" s="5" t="s">
        <v>64</v>
      </c>
      <c r="O193" s="5" t="s">
        <v>65</v>
      </c>
      <c r="P193" s="5" t="s">
        <v>66</v>
      </c>
      <c r="Q193" s="5" t="str">
        <f t="shared" si="2"/>
        <v>GL500.57300212</v>
      </c>
      <c r="R193" s="104" t="str">
        <f>VLOOKUP($Q193,[9]Map!$D:$F,2,FALSE)</f>
        <v>D5701 - Wages &amp; Other</v>
      </c>
      <c r="S193" s="104" t="str">
        <f>VLOOKUP($Q193,[9]Map!$D:$F,3,FALSE)</f>
        <v>AC5710 - Wages Salaries &amp; Benefits</v>
      </c>
      <c r="T193" s="245" t="str">
        <f>VLOOKUP(D193,[9]Map!$A$12:$B$21,2,FALSE)</f>
        <v>GL journal entry</v>
      </c>
      <c r="U193" s="5"/>
      <c r="V193" s="1" t="s">
        <v>117</v>
      </c>
      <c r="W193" s="1" t="s">
        <v>482</v>
      </c>
      <c r="X193" s="1" t="s">
        <v>483</v>
      </c>
    </row>
    <row r="194" spans="1:24" hidden="1" x14ac:dyDescent="0.15">
      <c r="A194" s="1" t="s">
        <v>172</v>
      </c>
      <c r="B194" s="1" t="s">
        <v>110</v>
      </c>
      <c r="C194" s="1" t="s">
        <v>85</v>
      </c>
      <c r="D194" s="1" t="s">
        <v>93</v>
      </c>
      <c r="E194" s="1" t="s">
        <v>80</v>
      </c>
      <c r="F194" s="1" t="s">
        <v>139</v>
      </c>
      <c r="G194" s="1"/>
      <c r="H194" s="1"/>
      <c r="I194" s="1" t="s">
        <v>106</v>
      </c>
      <c r="J194" s="4">
        <v>45315</v>
      </c>
      <c r="K194" s="4">
        <v>45310</v>
      </c>
      <c r="L194" s="1" t="s">
        <v>63</v>
      </c>
      <c r="M194" s="5">
        <v>617.54</v>
      </c>
      <c r="N194" s="5" t="s">
        <v>64</v>
      </c>
      <c r="O194" s="5" t="s">
        <v>65</v>
      </c>
      <c r="P194" s="5" t="s">
        <v>66</v>
      </c>
      <c r="Q194" s="5" t="str">
        <f t="shared" ref="Q194:Q257" si="3">CONCATENATE(P194,".",B194)</f>
        <v>GL500.57300212</v>
      </c>
      <c r="R194" s="104" t="str">
        <f>VLOOKUP($Q194,[9]Map!$D:$F,2,FALSE)</f>
        <v>D5701 - Wages &amp; Other</v>
      </c>
      <c r="S194" s="104" t="str">
        <f>VLOOKUP($Q194,[9]Map!$D:$F,3,FALSE)</f>
        <v>AC5710 - Wages Salaries &amp; Benefits</v>
      </c>
      <c r="T194" s="245" t="str">
        <f>VLOOKUP(D194,[9]Map!$A$12:$B$21,2,FALSE)</f>
        <v>GL journal entry</v>
      </c>
      <c r="U194" s="5"/>
      <c r="V194" s="1" t="s">
        <v>117</v>
      </c>
      <c r="W194" s="1" t="s">
        <v>484</v>
      </c>
      <c r="X194" s="1" t="s">
        <v>485</v>
      </c>
    </row>
    <row r="195" spans="1:24" hidden="1" x14ac:dyDescent="0.15">
      <c r="A195" s="1" t="s">
        <v>172</v>
      </c>
      <c r="B195" s="1" t="s">
        <v>110</v>
      </c>
      <c r="C195" s="1" t="s">
        <v>85</v>
      </c>
      <c r="D195" s="1" t="s">
        <v>93</v>
      </c>
      <c r="E195" s="1" t="s">
        <v>490</v>
      </c>
      <c r="F195" s="1" t="s">
        <v>139</v>
      </c>
      <c r="G195" s="1"/>
      <c r="H195" s="1"/>
      <c r="I195" s="1" t="s">
        <v>106</v>
      </c>
      <c r="J195" s="4">
        <v>45322</v>
      </c>
      <c r="K195" s="4">
        <v>45322</v>
      </c>
      <c r="L195" s="1" t="s">
        <v>63</v>
      </c>
      <c r="M195" s="5">
        <v>1193.56</v>
      </c>
      <c r="N195" s="5" t="s">
        <v>64</v>
      </c>
      <c r="O195" s="5" t="s">
        <v>65</v>
      </c>
      <c r="P195" s="5" t="s">
        <v>66</v>
      </c>
      <c r="Q195" s="5" t="str">
        <f t="shared" si="3"/>
        <v>GL500.57300212</v>
      </c>
      <c r="R195" s="104" t="str">
        <f>VLOOKUP($Q195,[9]Map!$D:$F,2,FALSE)</f>
        <v>D5701 - Wages &amp; Other</v>
      </c>
      <c r="S195" s="104" t="str">
        <f>VLOOKUP($Q195,[9]Map!$D:$F,3,FALSE)</f>
        <v>AC5710 - Wages Salaries &amp; Benefits</v>
      </c>
      <c r="T195" s="245" t="str">
        <f>VLOOKUP(D195,[9]Map!$A$12:$B$21,2,FALSE)</f>
        <v>GL journal entry</v>
      </c>
      <c r="U195" s="5"/>
      <c r="V195" s="1" t="s">
        <v>116</v>
      </c>
      <c r="W195" s="1" t="s">
        <v>491</v>
      </c>
      <c r="X195" s="1" t="s">
        <v>320</v>
      </c>
    </row>
    <row r="196" spans="1:24" hidden="1" x14ac:dyDescent="0.15">
      <c r="A196" s="1" t="s">
        <v>172</v>
      </c>
      <c r="B196" s="1" t="s">
        <v>110</v>
      </c>
      <c r="C196" s="1" t="s">
        <v>85</v>
      </c>
      <c r="D196" s="1" t="s">
        <v>93</v>
      </c>
      <c r="E196" s="1" t="s">
        <v>490</v>
      </c>
      <c r="F196" s="1" t="s">
        <v>139</v>
      </c>
      <c r="G196" s="1"/>
      <c r="H196" s="1"/>
      <c r="I196" s="1" t="s">
        <v>106</v>
      </c>
      <c r="J196" s="4">
        <v>45322</v>
      </c>
      <c r="K196" s="4">
        <v>45322</v>
      </c>
      <c r="L196" s="1" t="s">
        <v>63</v>
      </c>
      <c r="M196" s="5">
        <v>1190.17</v>
      </c>
      <c r="N196" s="5" t="s">
        <v>64</v>
      </c>
      <c r="O196" s="5" t="s">
        <v>65</v>
      </c>
      <c r="P196" s="5" t="s">
        <v>66</v>
      </c>
      <c r="Q196" s="5" t="str">
        <f t="shared" si="3"/>
        <v>GL500.57300212</v>
      </c>
      <c r="R196" s="104" t="str">
        <f>VLOOKUP($Q196,[9]Map!$D:$F,2,FALSE)</f>
        <v>D5701 - Wages &amp; Other</v>
      </c>
      <c r="S196" s="104" t="str">
        <f>VLOOKUP($Q196,[9]Map!$D:$F,3,FALSE)</f>
        <v>AC5710 - Wages Salaries &amp; Benefits</v>
      </c>
      <c r="T196" s="245" t="str">
        <f>VLOOKUP(D196,[9]Map!$A$12:$B$21,2,FALSE)</f>
        <v>GL journal entry</v>
      </c>
      <c r="U196" s="5"/>
      <c r="V196" s="1" t="s">
        <v>116</v>
      </c>
      <c r="W196" s="1" t="s">
        <v>491</v>
      </c>
      <c r="X196" s="1" t="s">
        <v>320</v>
      </c>
    </row>
    <row r="197" spans="1:24" hidden="1" x14ac:dyDescent="0.15">
      <c r="A197" s="1" t="s">
        <v>172</v>
      </c>
      <c r="B197" s="1" t="s">
        <v>110</v>
      </c>
      <c r="C197" s="1" t="s">
        <v>85</v>
      </c>
      <c r="D197" s="1" t="s">
        <v>93</v>
      </c>
      <c r="E197" s="1" t="s">
        <v>80</v>
      </c>
      <c r="F197" s="1" t="s">
        <v>330</v>
      </c>
      <c r="G197" s="1"/>
      <c r="H197" s="1"/>
      <c r="I197" s="1" t="s">
        <v>106</v>
      </c>
      <c r="J197" s="4">
        <v>45336</v>
      </c>
      <c r="K197" s="4">
        <v>45324</v>
      </c>
      <c r="L197" s="1" t="s">
        <v>63</v>
      </c>
      <c r="M197" s="5">
        <v>617.54</v>
      </c>
      <c r="N197" s="5" t="s">
        <v>64</v>
      </c>
      <c r="O197" s="5" t="s">
        <v>65</v>
      </c>
      <c r="P197" s="5" t="s">
        <v>66</v>
      </c>
      <c r="Q197" s="5" t="str">
        <f t="shared" si="3"/>
        <v>GL500.57300212</v>
      </c>
      <c r="R197" s="104" t="str">
        <f>VLOOKUP($Q197,[9]Map!$D:$F,2,FALSE)</f>
        <v>D5701 - Wages &amp; Other</v>
      </c>
      <c r="S197" s="104" t="str">
        <f>VLOOKUP($Q197,[9]Map!$D:$F,3,FALSE)</f>
        <v>AC5710 - Wages Salaries &amp; Benefits</v>
      </c>
      <c r="T197" s="245" t="str">
        <f>VLOOKUP(D197,[9]Map!$A$12:$B$21,2,FALSE)</f>
        <v>GL journal entry</v>
      </c>
      <c r="U197" s="5"/>
      <c r="V197" s="1" t="s">
        <v>117</v>
      </c>
      <c r="W197" s="1" t="s">
        <v>486</v>
      </c>
      <c r="X197" s="1" t="s">
        <v>487</v>
      </c>
    </row>
    <row r="198" spans="1:24" hidden="1" x14ac:dyDescent="0.15">
      <c r="A198" s="1" t="s">
        <v>172</v>
      </c>
      <c r="B198" s="1" t="s">
        <v>110</v>
      </c>
      <c r="C198" s="1" t="s">
        <v>85</v>
      </c>
      <c r="D198" s="1" t="s">
        <v>93</v>
      </c>
      <c r="E198" s="1" t="s">
        <v>80</v>
      </c>
      <c r="F198" s="1" t="s">
        <v>330</v>
      </c>
      <c r="G198" s="1"/>
      <c r="H198" s="1"/>
      <c r="I198" s="1" t="s">
        <v>106</v>
      </c>
      <c r="J198" s="4">
        <v>45352</v>
      </c>
      <c r="K198" s="4">
        <v>45338</v>
      </c>
      <c r="L198" s="1" t="s">
        <v>63</v>
      </c>
      <c r="M198" s="5">
        <v>617.54</v>
      </c>
      <c r="N198" s="5" t="s">
        <v>64</v>
      </c>
      <c r="O198" s="5" t="s">
        <v>65</v>
      </c>
      <c r="P198" s="5" t="s">
        <v>66</v>
      </c>
      <c r="Q198" s="5" t="str">
        <f t="shared" si="3"/>
        <v>GL500.57300212</v>
      </c>
      <c r="R198" s="104" t="str">
        <f>VLOOKUP($Q198,[9]Map!$D:$F,2,FALSE)</f>
        <v>D5701 - Wages &amp; Other</v>
      </c>
      <c r="S198" s="104" t="str">
        <f>VLOOKUP($Q198,[9]Map!$D:$F,3,FALSE)</f>
        <v>AC5710 - Wages Salaries &amp; Benefits</v>
      </c>
      <c r="T198" s="245" t="str">
        <f>VLOOKUP(D198,[9]Map!$A$12:$B$21,2,FALSE)</f>
        <v>GL journal entry</v>
      </c>
      <c r="U198" s="5"/>
      <c r="V198" s="1" t="s">
        <v>117</v>
      </c>
      <c r="W198" s="1" t="s">
        <v>488</v>
      </c>
      <c r="X198" s="1" t="s">
        <v>489</v>
      </c>
    </row>
    <row r="199" spans="1:24" hidden="1" x14ac:dyDescent="0.15">
      <c r="A199" s="1" t="s">
        <v>172</v>
      </c>
      <c r="B199" s="1" t="s">
        <v>110</v>
      </c>
      <c r="C199" s="1" t="s">
        <v>85</v>
      </c>
      <c r="D199" s="1" t="s">
        <v>93</v>
      </c>
      <c r="E199" s="1" t="s">
        <v>490</v>
      </c>
      <c r="F199" s="1" t="s">
        <v>330</v>
      </c>
      <c r="G199" s="1"/>
      <c r="H199" s="1"/>
      <c r="I199" s="1" t="s">
        <v>106</v>
      </c>
      <c r="J199" s="4">
        <v>45351</v>
      </c>
      <c r="K199" s="4">
        <v>45351</v>
      </c>
      <c r="L199" s="1" t="s">
        <v>63</v>
      </c>
      <c r="M199" s="5">
        <v>973.08</v>
      </c>
      <c r="N199" s="5" t="s">
        <v>64</v>
      </c>
      <c r="O199" s="5" t="s">
        <v>65</v>
      </c>
      <c r="P199" s="5" t="s">
        <v>66</v>
      </c>
      <c r="Q199" s="5" t="str">
        <f t="shared" si="3"/>
        <v>GL500.57300212</v>
      </c>
      <c r="R199" s="104" t="str">
        <f>VLOOKUP($Q199,[9]Map!$D:$F,2,FALSE)</f>
        <v>D5701 - Wages &amp; Other</v>
      </c>
      <c r="S199" s="104" t="str">
        <f>VLOOKUP($Q199,[9]Map!$D:$F,3,FALSE)</f>
        <v>AC5710 - Wages Salaries &amp; Benefits</v>
      </c>
      <c r="T199" s="245" t="str">
        <f>VLOOKUP(D199,[9]Map!$A$12:$B$21,2,FALSE)</f>
        <v>GL journal entry</v>
      </c>
      <c r="U199" s="5"/>
      <c r="V199" s="1" t="s">
        <v>116</v>
      </c>
      <c r="W199" s="1" t="s">
        <v>492</v>
      </c>
      <c r="X199" s="1" t="s">
        <v>493</v>
      </c>
    </row>
    <row r="200" spans="1:24" hidden="1" x14ac:dyDescent="0.15">
      <c r="A200" s="1" t="s">
        <v>172</v>
      </c>
      <c r="B200" s="1" t="s">
        <v>110</v>
      </c>
      <c r="C200" s="1" t="s">
        <v>85</v>
      </c>
      <c r="D200" s="1" t="s">
        <v>93</v>
      </c>
      <c r="E200" s="1" t="s">
        <v>490</v>
      </c>
      <c r="F200" s="1" t="s">
        <v>330</v>
      </c>
      <c r="G200" s="1"/>
      <c r="H200" s="1"/>
      <c r="I200" s="1" t="s">
        <v>106</v>
      </c>
      <c r="J200" s="4">
        <v>45351</v>
      </c>
      <c r="K200" s="4">
        <v>45351</v>
      </c>
      <c r="L200" s="1" t="s">
        <v>63</v>
      </c>
      <c r="M200" s="5">
        <v>343.71</v>
      </c>
      <c r="N200" s="5" t="s">
        <v>64</v>
      </c>
      <c r="O200" s="5" t="s">
        <v>65</v>
      </c>
      <c r="P200" s="5" t="s">
        <v>66</v>
      </c>
      <c r="Q200" s="5" t="str">
        <f t="shared" si="3"/>
        <v>GL500.57300212</v>
      </c>
      <c r="R200" s="104" t="str">
        <f>VLOOKUP($Q200,[9]Map!$D:$F,2,FALSE)</f>
        <v>D5701 - Wages &amp; Other</v>
      </c>
      <c r="S200" s="104" t="str">
        <f>VLOOKUP($Q200,[9]Map!$D:$F,3,FALSE)</f>
        <v>AC5710 - Wages Salaries &amp; Benefits</v>
      </c>
      <c r="T200" s="245" t="str">
        <f>VLOOKUP(D200,[9]Map!$A$12:$B$21,2,FALSE)</f>
        <v>GL journal entry</v>
      </c>
      <c r="U200" s="5"/>
      <c r="V200" s="1" t="s">
        <v>116</v>
      </c>
      <c r="W200" s="1" t="s">
        <v>492</v>
      </c>
      <c r="X200" s="1" t="s">
        <v>493</v>
      </c>
    </row>
    <row r="201" spans="1:24" hidden="1" x14ac:dyDescent="0.15">
      <c r="A201" s="1" t="s">
        <v>172</v>
      </c>
      <c r="B201" s="1" t="s">
        <v>111</v>
      </c>
      <c r="C201" s="1" t="s">
        <v>87</v>
      </c>
      <c r="D201" s="1" t="s">
        <v>93</v>
      </c>
      <c r="E201" s="1" t="s">
        <v>80</v>
      </c>
      <c r="F201" s="1" t="s">
        <v>139</v>
      </c>
      <c r="G201" s="1"/>
      <c r="H201" s="1"/>
      <c r="I201" s="1" t="s">
        <v>106</v>
      </c>
      <c r="J201" s="4">
        <v>45307</v>
      </c>
      <c r="K201" s="4">
        <v>45296</v>
      </c>
      <c r="L201" s="1" t="s">
        <v>63</v>
      </c>
      <c r="M201" s="5">
        <v>3966.11</v>
      </c>
      <c r="N201" s="5" t="s">
        <v>64</v>
      </c>
      <c r="O201" s="5" t="s">
        <v>65</v>
      </c>
      <c r="P201" s="5" t="s">
        <v>66</v>
      </c>
      <c r="Q201" s="5" t="str">
        <f t="shared" si="3"/>
        <v>GL500.57310028</v>
      </c>
      <c r="R201" s="104" t="str">
        <f>VLOOKUP($Q201,[9]Map!$D:$F,2,FALSE)</f>
        <v>D5701 - Wages &amp; Other</v>
      </c>
      <c r="S201" s="104" t="str">
        <f>VLOOKUP($Q201,[9]Map!$D:$F,3,FALSE)</f>
        <v>AC5710 - Wages Salaries &amp; Benefits</v>
      </c>
      <c r="T201" s="245" t="str">
        <f>VLOOKUP(D201,[9]Map!$A$12:$B$21,2,FALSE)</f>
        <v>GL journal entry</v>
      </c>
      <c r="U201" s="5"/>
      <c r="V201" s="1" t="s">
        <v>117</v>
      </c>
      <c r="W201" s="1" t="s">
        <v>482</v>
      </c>
      <c r="X201" s="1" t="s">
        <v>483</v>
      </c>
    </row>
    <row r="202" spans="1:24" hidden="1" x14ac:dyDescent="0.15">
      <c r="A202" s="1" t="s">
        <v>172</v>
      </c>
      <c r="B202" s="1" t="s">
        <v>111</v>
      </c>
      <c r="C202" s="1" t="s">
        <v>87</v>
      </c>
      <c r="D202" s="1" t="s">
        <v>93</v>
      </c>
      <c r="E202" s="1" t="s">
        <v>80</v>
      </c>
      <c r="F202" s="1" t="s">
        <v>139</v>
      </c>
      <c r="G202" s="1"/>
      <c r="H202" s="1"/>
      <c r="I202" s="1" t="s">
        <v>106</v>
      </c>
      <c r="J202" s="4">
        <v>45315</v>
      </c>
      <c r="K202" s="4">
        <v>45310</v>
      </c>
      <c r="L202" s="1" t="s">
        <v>63</v>
      </c>
      <c r="M202" s="5">
        <v>3960.42</v>
      </c>
      <c r="N202" s="5" t="s">
        <v>64</v>
      </c>
      <c r="O202" s="5" t="s">
        <v>65</v>
      </c>
      <c r="P202" s="5" t="s">
        <v>66</v>
      </c>
      <c r="Q202" s="5" t="str">
        <f t="shared" si="3"/>
        <v>GL500.57310028</v>
      </c>
      <c r="R202" s="104" t="str">
        <f>VLOOKUP($Q202,[9]Map!$D:$F,2,FALSE)</f>
        <v>D5701 - Wages &amp; Other</v>
      </c>
      <c r="S202" s="104" t="str">
        <f>VLOOKUP($Q202,[9]Map!$D:$F,3,FALSE)</f>
        <v>AC5710 - Wages Salaries &amp; Benefits</v>
      </c>
      <c r="T202" s="245" t="str">
        <f>VLOOKUP(D202,[9]Map!$A$12:$B$21,2,FALSE)</f>
        <v>GL journal entry</v>
      </c>
      <c r="U202" s="5"/>
      <c r="V202" s="1" t="s">
        <v>117</v>
      </c>
      <c r="W202" s="1" t="s">
        <v>484</v>
      </c>
      <c r="X202" s="1" t="s">
        <v>485</v>
      </c>
    </row>
    <row r="203" spans="1:24" hidden="1" x14ac:dyDescent="0.15">
      <c r="A203" s="1" t="s">
        <v>172</v>
      </c>
      <c r="B203" s="1" t="s">
        <v>111</v>
      </c>
      <c r="C203" s="1" t="s">
        <v>87</v>
      </c>
      <c r="D203" s="1" t="s">
        <v>93</v>
      </c>
      <c r="E203" s="1" t="s">
        <v>80</v>
      </c>
      <c r="F203" s="1" t="s">
        <v>330</v>
      </c>
      <c r="G203" s="1"/>
      <c r="H203" s="1"/>
      <c r="I203" s="1" t="s">
        <v>106</v>
      </c>
      <c r="J203" s="4">
        <v>45336</v>
      </c>
      <c r="K203" s="4">
        <v>45324</v>
      </c>
      <c r="L203" s="1" t="s">
        <v>63</v>
      </c>
      <c r="M203" s="5">
        <v>3960.42</v>
      </c>
      <c r="N203" s="5" t="s">
        <v>64</v>
      </c>
      <c r="O203" s="5" t="s">
        <v>65</v>
      </c>
      <c r="P203" s="5" t="s">
        <v>66</v>
      </c>
      <c r="Q203" s="5" t="str">
        <f t="shared" si="3"/>
        <v>GL500.57310028</v>
      </c>
      <c r="R203" s="104" t="str">
        <f>VLOOKUP($Q203,[9]Map!$D:$F,2,FALSE)</f>
        <v>D5701 - Wages &amp; Other</v>
      </c>
      <c r="S203" s="104" t="str">
        <f>VLOOKUP($Q203,[9]Map!$D:$F,3,FALSE)</f>
        <v>AC5710 - Wages Salaries &amp; Benefits</v>
      </c>
      <c r="T203" s="245" t="str">
        <f>VLOOKUP(D203,[9]Map!$A$12:$B$21,2,FALSE)</f>
        <v>GL journal entry</v>
      </c>
      <c r="U203" s="5"/>
      <c r="V203" s="1" t="s">
        <v>117</v>
      </c>
      <c r="W203" s="1" t="s">
        <v>486</v>
      </c>
      <c r="X203" s="1" t="s">
        <v>487</v>
      </c>
    </row>
    <row r="204" spans="1:24" hidden="1" x14ac:dyDescent="0.15">
      <c r="A204" s="1" t="s">
        <v>172</v>
      </c>
      <c r="B204" s="1" t="s">
        <v>111</v>
      </c>
      <c r="C204" s="1" t="s">
        <v>87</v>
      </c>
      <c r="D204" s="1" t="s">
        <v>93</v>
      </c>
      <c r="E204" s="1" t="s">
        <v>80</v>
      </c>
      <c r="F204" s="1" t="s">
        <v>330</v>
      </c>
      <c r="G204" s="1"/>
      <c r="H204" s="1"/>
      <c r="I204" s="1" t="s">
        <v>106</v>
      </c>
      <c r="J204" s="4">
        <v>45352</v>
      </c>
      <c r="K204" s="4">
        <v>45338</v>
      </c>
      <c r="L204" s="1" t="s">
        <v>63</v>
      </c>
      <c r="M204" s="5">
        <v>3971.8</v>
      </c>
      <c r="N204" s="5" t="s">
        <v>64</v>
      </c>
      <c r="O204" s="5" t="s">
        <v>65</v>
      </c>
      <c r="P204" s="5" t="s">
        <v>66</v>
      </c>
      <c r="Q204" s="5" t="str">
        <f t="shared" si="3"/>
        <v>GL500.57310028</v>
      </c>
      <c r="R204" s="104" t="str">
        <f>VLOOKUP($Q204,[9]Map!$D:$F,2,FALSE)</f>
        <v>D5701 - Wages &amp; Other</v>
      </c>
      <c r="S204" s="104" t="str">
        <f>VLOOKUP($Q204,[9]Map!$D:$F,3,FALSE)</f>
        <v>AC5710 - Wages Salaries &amp; Benefits</v>
      </c>
      <c r="T204" s="245" t="str">
        <f>VLOOKUP(D204,[9]Map!$A$12:$B$21,2,FALSE)</f>
        <v>GL journal entry</v>
      </c>
      <c r="U204" s="5"/>
      <c r="V204" s="1" t="s">
        <v>117</v>
      </c>
      <c r="W204" s="1" t="s">
        <v>488</v>
      </c>
      <c r="X204" s="1" t="s">
        <v>489</v>
      </c>
    </row>
    <row r="205" spans="1:24" hidden="1" x14ac:dyDescent="0.15">
      <c r="A205" s="1" t="s">
        <v>172</v>
      </c>
      <c r="B205" s="1" t="s">
        <v>112</v>
      </c>
      <c r="C205" s="1" t="s">
        <v>89</v>
      </c>
      <c r="D205" s="1" t="s">
        <v>93</v>
      </c>
      <c r="E205" s="1" t="s">
        <v>496</v>
      </c>
      <c r="F205" s="1" t="s">
        <v>139</v>
      </c>
      <c r="G205" s="1"/>
      <c r="H205" s="1"/>
      <c r="I205" s="1" t="s">
        <v>106</v>
      </c>
      <c r="J205" s="4">
        <v>45322</v>
      </c>
      <c r="K205" s="4">
        <v>45322</v>
      </c>
      <c r="L205" s="1" t="s">
        <v>63</v>
      </c>
      <c r="M205" s="5">
        <v>-20174.39</v>
      </c>
      <c r="N205" s="5" t="s">
        <v>64</v>
      </c>
      <c r="O205" s="5" t="s">
        <v>65</v>
      </c>
      <c r="P205" s="5" t="s">
        <v>66</v>
      </c>
      <c r="Q205" s="5" t="str">
        <f t="shared" si="3"/>
        <v>GL500.57800077</v>
      </c>
      <c r="R205" s="104" t="str">
        <f>VLOOKUP($Q205,[9]Map!$D:$F,2,FALSE)</f>
        <v>D5701 - Wages &amp; Other</v>
      </c>
      <c r="S205" s="104" t="str">
        <f>VLOOKUP($Q205,[9]Map!$D:$F,3,FALSE)</f>
        <v>AC5710 - Wages Salaries &amp; Benefits</v>
      </c>
      <c r="T205" s="245" t="str">
        <f>VLOOKUP(D205,[9]Map!$A$12:$B$21,2,FALSE)</f>
        <v>GL journal entry</v>
      </c>
      <c r="U205" s="5"/>
      <c r="V205" s="1" t="s">
        <v>117</v>
      </c>
      <c r="W205" s="1" t="s">
        <v>497</v>
      </c>
      <c r="X205" s="1" t="s">
        <v>498</v>
      </c>
    </row>
    <row r="206" spans="1:24" hidden="1" x14ac:dyDescent="0.15">
      <c r="A206" s="1" t="s">
        <v>172</v>
      </c>
      <c r="B206" s="1" t="s">
        <v>112</v>
      </c>
      <c r="C206" s="1" t="s">
        <v>89</v>
      </c>
      <c r="D206" s="1" t="s">
        <v>93</v>
      </c>
      <c r="E206" s="1" t="s">
        <v>80</v>
      </c>
      <c r="F206" s="1" t="s">
        <v>139</v>
      </c>
      <c r="G206" s="1"/>
      <c r="H206" s="1"/>
      <c r="I206" s="1" t="s">
        <v>106</v>
      </c>
      <c r="J206" s="4">
        <v>45307</v>
      </c>
      <c r="K206" s="4">
        <v>45296</v>
      </c>
      <c r="L206" s="1" t="s">
        <v>63</v>
      </c>
      <c r="M206" s="5">
        <v>145.44999999999999</v>
      </c>
      <c r="N206" s="5" t="s">
        <v>64</v>
      </c>
      <c r="O206" s="5" t="s">
        <v>65</v>
      </c>
      <c r="P206" s="5" t="s">
        <v>66</v>
      </c>
      <c r="Q206" s="5" t="str">
        <f t="shared" si="3"/>
        <v>GL500.57800077</v>
      </c>
      <c r="R206" s="104" t="str">
        <f>VLOOKUP($Q206,[9]Map!$D:$F,2,FALSE)</f>
        <v>D5701 - Wages &amp; Other</v>
      </c>
      <c r="S206" s="104" t="str">
        <f>VLOOKUP($Q206,[9]Map!$D:$F,3,FALSE)</f>
        <v>AC5710 - Wages Salaries &amp; Benefits</v>
      </c>
      <c r="T206" s="245" t="str">
        <f>VLOOKUP(D206,[9]Map!$A$12:$B$21,2,FALSE)</f>
        <v>GL journal entry</v>
      </c>
      <c r="U206" s="5"/>
      <c r="V206" s="1" t="s">
        <v>117</v>
      </c>
      <c r="W206" s="1" t="s">
        <v>482</v>
      </c>
      <c r="X206" s="1" t="s">
        <v>483</v>
      </c>
    </row>
    <row r="207" spans="1:24" hidden="1" x14ac:dyDescent="0.15">
      <c r="A207" s="1" t="s">
        <v>172</v>
      </c>
      <c r="B207" s="1" t="s">
        <v>112</v>
      </c>
      <c r="C207" s="1" t="s">
        <v>89</v>
      </c>
      <c r="D207" s="1" t="s">
        <v>93</v>
      </c>
      <c r="E207" s="1" t="s">
        <v>80</v>
      </c>
      <c r="F207" s="1" t="s">
        <v>139</v>
      </c>
      <c r="G207" s="1"/>
      <c r="H207" s="1"/>
      <c r="I207" s="1" t="s">
        <v>106</v>
      </c>
      <c r="J207" s="4">
        <v>45315</v>
      </c>
      <c r="K207" s="4">
        <v>45310</v>
      </c>
      <c r="L207" s="1" t="s">
        <v>63</v>
      </c>
      <c r="M207" s="5">
        <v>145.22999999999999</v>
      </c>
      <c r="N207" s="5" t="s">
        <v>64</v>
      </c>
      <c r="O207" s="5" t="s">
        <v>65</v>
      </c>
      <c r="P207" s="5" t="s">
        <v>66</v>
      </c>
      <c r="Q207" s="5" t="str">
        <f t="shared" si="3"/>
        <v>GL500.57800077</v>
      </c>
      <c r="R207" s="104" t="str">
        <f>VLOOKUP($Q207,[9]Map!$D:$F,2,FALSE)</f>
        <v>D5701 - Wages &amp; Other</v>
      </c>
      <c r="S207" s="104" t="str">
        <f>VLOOKUP($Q207,[9]Map!$D:$F,3,FALSE)</f>
        <v>AC5710 - Wages Salaries &amp; Benefits</v>
      </c>
      <c r="T207" s="245" t="str">
        <f>VLOOKUP(D207,[9]Map!$A$12:$B$21,2,FALSE)</f>
        <v>GL journal entry</v>
      </c>
      <c r="U207" s="5"/>
      <c r="V207" s="1" t="s">
        <v>117</v>
      </c>
      <c r="W207" s="1" t="s">
        <v>484</v>
      </c>
      <c r="X207" s="1" t="s">
        <v>485</v>
      </c>
    </row>
    <row r="208" spans="1:24" hidden="1" x14ac:dyDescent="0.15">
      <c r="A208" s="1" t="s">
        <v>172</v>
      </c>
      <c r="B208" s="1" t="s">
        <v>112</v>
      </c>
      <c r="C208" s="1" t="s">
        <v>89</v>
      </c>
      <c r="D208" s="1" t="s">
        <v>93</v>
      </c>
      <c r="E208" s="1" t="s">
        <v>96</v>
      </c>
      <c r="F208" s="1" t="s">
        <v>139</v>
      </c>
      <c r="G208" s="1"/>
      <c r="H208" s="1"/>
      <c r="I208" s="1" t="s">
        <v>106</v>
      </c>
      <c r="J208" s="4">
        <v>45323</v>
      </c>
      <c r="K208" s="4">
        <v>45322</v>
      </c>
      <c r="L208" s="1" t="s">
        <v>63</v>
      </c>
      <c r="M208" s="5">
        <v>10467.5</v>
      </c>
      <c r="N208" s="5" t="s">
        <v>64</v>
      </c>
      <c r="O208" s="5" t="s">
        <v>65</v>
      </c>
      <c r="P208" s="5" t="s">
        <v>66</v>
      </c>
      <c r="Q208" s="5" t="str">
        <f t="shared" si="3"/>
        <v>GL500.57800077</v>
      </c>
      <c r="R208" s="104" t="str">
        <f>VLOOKUP($Q208,[9]Map!$D:$F,2,FALSE)</f>
        <v>D5701 - Wages &amp; Other</v>
      </c>
      <c r="S208" s="104" t="str">
        <f>VLOOKUP($Q208,[9]Map!$D:$F,3,FALSE)</f>
        <v>AC5710 - Wages Salaries &amp; Benefits</v>
      </c>
      <c r="T208" s="245" t="str">
        <f>VLOOKUP(D208,[9]Map!$A$12:$B$21,2,FALSE)</f>
        <v>GL journal entry</v>
      </c>
      <c r="U208" s="5"/>
      <c r="V208" s="1" t="s">
        <v>117</v>
      </c>
      <c r="W208" s="1" t="s">
        <v>499</v>
      </c>
      <c r="X208" s="1" t="s">
        <v>500</v>
      </c>
    </row>
    <row r="209" spans="1:24" hidden="1" x14ac:dyDescent="0.15">
      <c r="A209" s="1" t="s">
        <v>172</v>
      </c>
      <c r="B209" s="1" t="s">
        <v>112</v>
      </c>
      <c r="C209" s="1" t="s">
        <v>89</v>
      </c>
      <c r="D209" s="1" t="s">
        <v>93</v>
      </c>
      <c r="E209" s="1" t="s">
        <v>490</v>
      </c>
      <c r="F209" s="1" t="s">
        <v>139</v>
      </c>
      <c r="G209" s="1"/>
      <c r="H209" s="1"/>
      <c r="I209" s="1" t="s">
        <v>106</v>
      </c>
      <c r="J209" s="4">
        <v>45322</v>
      </c>
      <c r="K209" s="4">
        <v>45322</v>
      </c>
      <c r="L209" s="1" t="s">
        <v>63</v>
      </c>
      <c r="M209" s="5">
        <v>679.68</v>
      </c>
      <c r="N209" s="5" t="s">
        <v>64</v>
      </c>
      <c r="O209" s="5" t="s">
        <v>65</v>
      </c>
      <c r="P209" s="5" t="s">
        <v>66</v>
      </c>
      <c r="Q209" s="5" t="str">
        <f t="shared" si="3"/>
        <v>GL500.57800077</v>
      </c>
      <c r="R209" s="104" t="str">
        <f>VLOOKUP($Q209,[9]Map!$D:$F,2,FALSE)</f>
        <v>D5701 - Wages &amp; Other</v>
      </c>
      <c r="S209" s="104" t="str">
        <f>VLOOKUP($Q209,[9]Map!$D:$F,3,FALSE)</f>
        <v>AC5710 - Wages Salaries &amp; Benefits</v>
      </c>
      <c r="T209" s="245" t="str">
        <f>VLOOKUP(D209,[9]Map!$A$12:$B$21,2,FALSE)</f>
        <v>GL journal entry</v>
      </c>
      <c r="U209" s="5"/>
      <c r="V209" s="1" t="s">
        <v>116</v>
      </c>
      <c r="W209" s="1" t="s">
        <v>491</v>
      </c>
      <c r="X209" s="1" t="s">
        <v>320</v>
      </c>
    </row>
    <row r="210" spans="1:24" hidden="1" x14ac:dyDescent="0.15">
      <c r="A210" s="1" t="s">
        <v>172</v>
      </c>
      <c r="B210" s="1" t="s">
        <v>112</v>
      </c>
      <c r="C210" s="1" t="s">
        <v>89</v>
      </c>
      <c r="D210" s="1" t="s">
        <v>93</v>
      </c>
      <c r="E210" s="1" t="s">
        <v>490</v>
      </c>
      <c r="F210" s="1" t="s">
        <v>139</v>
      </c>
      <c r="G210" s="1"/>
      <c r="H210" s="1"/>
      <c r="I210" s="1" t="s">
        <v>106</v>
      </c>
      <c r="J210" s="4">
        <v>45322</v>
      </c>
      <c r="K210" s="4">
        <v>45322</v>
      </c>
      <c r="L210" s="1" t="s">
        <v>63</v>
      </c>
      <c r="M210" s="5">
        <v>678.63</v>
      </c>
      <c r="N210" s="5" t="s">
        <v>64</v>
      </c>
      <c r="O210" s="5" t="s">
        <v>65</v>
      </c>
      <c r="P210" s="5" t="s">
        <v>66</v>
      </c>
      <c r="Q210" s="5" t="str">
        <f t="shared" si="3"/>
        <v>GL500.57800077</v>
      </c>
      <c r="R210" s="104" t="str">
        <f>VLOOKUP($Q210,[9]Map!$D:$F,2,FALSE)</f>
        <v>D5701 - Wages &amp; Other</v>
      </c>
      <c r="S210" s="104" t="str">
        <f>VLOOKUP($Q210,[9]Map!$D:$F,3,FALSE)</f>
        <v>AC5710 - Wages Salaries &amp; Benefits</v>
      </c>
      <c r="T210" s="245" t="str">
        <f>VLOOKUP(D210,[9]Map!$A$12:$B$21,2,FALSE)</f>
        <v>GL journal entry</v>
      </c>
      <c r="U210" s="5"/>
      <c r="V210" s="1" t="s">
        <v>116</v>
      </c>
      <c r="W210" s="1" t="s">
        <v>491</v>
      </c>
      <c r="X210" s="1" t="s">
        <v>320</v>
      </c>
    </row>
    <row r="211" spans="1:24" hidden="1" x14ac:dyDescent="0.15">
      <c r="A211" s="1" t="s">
        <v>172</v>
      </c>
      <c r="B211" s="1" t="s">
        <v>112</v>
      </c>
      <c r="C211" s="1" t="s">
        <v>89</v>
      </c>
      <c r="D211" s="1" t="s">
        <v>93</v>
      </c>
      <c r="E211" s="1" t="s">
        <v>80</v>
      </c>
      <c r="F211" s="1" t="s">
        <v>330</v>
      </c>
      <c r="G211" s="1"/>
      <c r="H211" s="1"/>
      <c r="I211" s="1" t="s">
        <v>106</v>
      </c>
      <c r="J211" s="4">
        <v>45336</v>
      </c>
      <c r="K211" s="4">
        <v>45324</v>
      </c>
      <c r="L211" s="1" t="s">
        <v>63</v>
      </c>
      <c r="M211" s="5">
        <v>145.22999999999999</v>
      </c>
      <c r="N211" s="5" t="s">
        <v>64</v>
      </c>
      <c r="O211" s="5" t="s">
        <v>65</v>
      </c>
      <c r="P211" s="5" t="s">
        <v>66</v>
      </c>
      <c r="Q211" s="5" t="str">
        <f t="shared" si="3"/>
        <v>GL500.57800077</v>
      </c>
      <c r="R211" s="104" t="str">
        <f>VLOOKUP($Q211,[9]Map!$D:$F,2,FALSE)</f>
        <v>D5701 - Wages &amp; Other</v>
      </c>
      <c r="S211" s="104" t="str">
        <f>VLOOKUP($Q211,[9]Map!$D:$F,3,FALSE)</f>
        <v>AC5710 - Wages Salaries &amp; Benefits</v>
      </c>
      <c r="T211" s="245" t="str">
        <f>VLOOKUP(D211,[9]Map!$A$12:$B$21,2,FALSE)</f>
        <v>GL journal entry</v>
      </c>
      <c r="U211" s="5"/>
      <c r="V211" s="1" t="s">
        <v>117</v>
      </c>
      <c r="W211" s="1" t="s">
        <v>486</v>
      </c>
      <c r="X211" s="1" t="s">
        <v>487</v>
      </c>
    </row>
    <row r="212" spans="1:24" hidden="1" x14ac:dyDescent="0.15">
      <c r="A212" s="1" t="s">
        <v>172</v>
      </c>
      <c r="B212" s="1" t="s">
        <v>112</v>
      </c>
      <c r="C212" s="1" t="s">
        <v>89</v>
      </c>
      <c r="D212" s="1" t="s">
        <v>93</v>
      </c>
      <c r="E212" s="1" t="s">
        <v>96</v>
      </c>
      <c r="F212" s="1" t="s">
        <v>330</v>
      </c>
      <c r="G212" s="1"/>
      <c r="H212" s="1"/>
      <c r="I212" s="1" t="s">
        <v>106</v>
      </c>
      <c r="J212" s="4">
        <v>45351</v>
      </c>
      <c r="K212" s="4">
        <v>45351</v>
      </c>
      <c r="L212" s="1" t="s">
        <v>63</v>
      </c>
      <c r="M212" s="5">
        <v>10467.5</v>
      </c>
      <c r="N212" s="5" t="s">
        <v>64</v>
      </c>
      <c r="O212" s="5" t="s">
        <v>65</v>
      </c>
      <c r="P212" s="5" t="s">
        <v>66</v>
      </c>
      <c r="Q212" s="5" t="str">
        <f t="shared" si="3"/>
        <v>GL500.57800077</v>
      </c>
      <c r="R212" s="104" t="str">
        <f>VLOOKUP($Q212,[9]Map!$D:$F,2,FALSE)</f>
        <v>D5701 - Wages &amp; Other</v>
      </c>
      <c r="S212" s="104" t="str">
        <f>VLOOKUP($Q212,[9]Map!$D:$F,3,FALSE)</f>
        <v>AC5710 - Wages Salaries &amp; Benefits</v>
      </c>
      <c r="T212" s="245" t="str">
        <f>VLOOKUP(D212,[9]Map!$A$12:$B$21,2,FALSE)</f>
        <v>GL journal entry</v>
      </c>
      <c r="U212" s="5"/>
      <c r="V212" s="1" t="s">
        <v>117</v>
      </c>
      <c r="W212" s="1" t="s">
        <v>501</v>
      </c>
      <c r="X212" s="1" t="s">
        <v>502</v>
      </c>
    </row>
    <row r="213" spans="1:24" hidden="1" x14ac:dyDescent="0.15">
      <c r="A213" s="1" t="s">
        <v>172</v>
      </c>
      <c r="B213" s="1" t="s">
        <v>112</v>
      </c>
      <c r="C213" s="1" t="s">
        <v>89</v>
      </c>
      <c r="D213" s="1" t="s">
        <v>93</v>
      </c>
      <c r="E213" s="1" t="s">
        <v>80</v>
      </c>
      <c r="F213" s="1" t="s">
        <v>330</v>
      </c>
      <c r="G213" s="1"/>
      <c r="H213" s="1"/>
      <c r="I213" s="1" t="s">
        <v>106</v>
      </c>
      <c r="J213" s="4">
        <v>45352</v>
      </c>
      <c r="K213" s="4">
        <v>45338</v>
      </c>
      <c r="L213" s="1" t="s">
        <v>63</v>
      </c>
      <c r="M213" s="5">
        <v>145.66999999999999</v>
      </c>
      <c r="N213" s="5" t="s">
        <v>64</v>
      </c>
      <c r="O213" s="5" t="s">
        <v>65</v>
      </c>
      <c r="P213" s="5" t="s">
        <v>66</v>
      </c>
      <c r="Q213" s="5" t="str">
        <f t="shared" si="3"/>
        <v>GL500.57800077</v>
      </c>
      <c r="R213" s="104" t="str">
        <f>VLOOKUP($Q213,[9]Map!$D:$F,2,FALSE)</f>
        <v>D5701 - Wages &amp; Other</v>
      </c>
      <c r="S213" s="104" t="str">
        <f>VLOOKUP($Q213,[9]Map!$D:$F,3,FALSE)</f>
        <v>AC5710 - Wages Salaries &amp; Benefits</v>
      </c>
      <c r="T213" s="245" t="str">
        <f>VLOOKUP(D213,[9]Map!$A$12:$B$21,2,FALSE)</f>
        <v>GL journal entry</v>
      </c>
      <c r="U213" s="5"/>
      <c r="V213" s="1" t="s">
        <v>117</v>
      </c>
      <c r="W213" s="1" t="s">
        <v>488</v>
      </c>
      <c r="X213" s="1" t="s">
        <v>489</v>
      </c>
    </row>
    <row r="214" spans="1:24" hidden="1" x14ac:dyDescent="0.15">
      <c r="A214" s="1" t="s">
        <v>172</v>
      </c>
      <c r="B214" s="1" t="s">
        <v>112</v>
      </c>
      <c r="C214" s="1" t="s">
        <v>89</v>
      </c>
      <c r="D214" s="1" t="s">
        <v>93</v>
      </c>
      <c r="E214" s="1" t="s">
        <v>490</v>
      </c>
      <c r="F214" s="1" t="s">
        <v>330</v>
      </c>
      <c r="G214" s="1"/>
      <c r="H214" s="1"/>
      <c r="I214" s="1" t="s">
        <v>106</v>
      </c>
      <c r="J214" s="4">
        <v>45351</v>
      </c>
      <c r="K214" s="4">
        <v>45351</v>
      </c>
      <c r="L214" s="1" t="s">
        <v>63</v>
      </c>
      <c r="M214" s="5">
        <v>678.63</v>
      </c>
      <c r="N214" s="5" t="s">
        <v>64</v>
      </c>
      <c r="O214" s="5" t="s">
        <v>65</v>
      </c>
      <c r="P214" s="5" t="s">
        <v>66</v>
      </c>
      <c r="Q214" s="5" t="str">
        <f t="shared" si="3"/>
        <v>GL500.57800077</v>
      </c>
      <c r="R214" s="104" t="str">
        <f>VLOOKUP($Q214,[9]Map!$D:$F,2,FALSE)</f>
        <v>D5701 - Wages &amp; Other</v>
      </c>
      <c r="S214" s="104" t="str">
        <f>VLOOKUP($Q214,[9]Map!$D:$F,3,FALSE)</f>
        <v>AC5710 - Wages Salaries &amp; Benefits</v>
      </c>
      <c r="T214" s="245" t="str">
        <f>VLOOKUP(D214,[9]Map!$A$12:$B$21,2,FALSE)</f>
        <v>GL journal entry</v>
      </c>
      <c r="U214" s="5"/>
      <c r="V214" s="1" t="s">
        <v>116</v>
      </c>
      <c r="W214" s="1" t="s">
        <v>492</v>
      </c>
      <c r="X214" s="1" t="s">
        <v>493</v>
      </c>
    </row>
    <row r="215" spans="1:24" hidden="1" x14ac:dyDescent="0.15">
      <c r="A215" s="1" t="s">
        <v>172</v>
      </c>
      <c r="B215" s="1" t="s">
        <v>112</v>
      </c>
      <c r="C215" s="1" t="s">
        <v>89</v>
      </c>
      <c r="D215" s="1" t="s">
        <v>93</v>
      </c>
      <c r="E215" s="1" t="s">
        <v>490</v>
      </c>
      <c r="F215" s="1" t="s">
        <v>330</v>
      </c>
      <c r="G215" s="1"/>
      <c r="H215" s="1"/>
      <c r="I215" s="1" t="s">
        <v>106</v>
      </c>
      <c r="J215" s="4">
        <v>45351</v>
      </c>
      <c r="K215" s="4">
        <v>45351</v>
      </c>
      <c r="L215" s="1" t="s">
        <v>63</v>
      </c>
      <c r="M215" s="5">
        <v>680.73</v>
      </c>
      <c r="N215" s="5" t="s">
        <v>64</v>
      </c>
      <c r="O215" s="5" t="s">
        <v>65</v>
      </c>
      <c r="P215" s="5" t="s">
        <v>66</v>
      </c>
      <c r="Q215" s="5" t="str">
        <f t="shared" si="3"/>
        <v>GL500.57800077</v>
      </c>
      <c r="R215" s="104" t="str">
        <f>VLOOKUP($Q215,[9]Map!$D:$F,2,FALSE)</f>
        <v>D5701 - Wages &amp; Other</v>
      </c>
      <c r="S215" s="104" t="str">
        <f>VLOOKUP($Q215,[9]Map!$D:$F,3,FALSE)</f>
        <v>AC5710 - Wages Salaries &amp; Benefits</v>
      </c>
      <c r="T215" s="245" t="str">
        <f>VLOOKUP(D215,[9]Map!$A$12:$B$21,2,FALSE)</f>
        <v>GL journal entry</v>
      </c>
      <c r="U215" s="5"/>
      <c r="V215" s="1" t="s">
        <v>116</v>
      </c>
      <c r="W215" s="1" t="s">
        <v>492</v>
      </c>
      <c r="X215" s="1" t="s">
        <v>493</v>
      </c>
    </row>
    <row r="216" spans="1:24" hidden="1" x14ac:dyDescent="0.15">
      <c r="A216" s="1" t="s">
        <v>172</v>
      </c>
      <c r="B216" s="1" t="s">
        <v>113</v>
      </c>
      <c r="C216" s="1" t="s">
        <v>91</v>
      </c>
      <c r="D216" s="1" t="s">
        <v>93</v>
      </c>
      <c r="E216" s="1" t="s">
        <v>80</v>
      </c>
      <c r="F216" s="1" t="s">
        <v>139</v>
      </c>
      <c r="G216" s="1"/>
      <c r="H216" s="1"/>
      <c r="I216" s="1" t="s">
        <v>106</v>
      </c>
      <c r="J216" s="4">
        <v>45307</v>
      </c>
      <c r="K216" s="4">
        <v>45296</v>
      </c>
      <c r="L216" s="1" t="s">
        <v>63</v>
      </c>
      <c r="M216" s="5">
        <v>93.24</v>
      </c>
      <c r="N216" s="5" t="s">
        <v>64</v>
      </c>
      <c r="O216" s="5" t="s">
        <v>65</v>
      </c>
      <c r="P216" s="5" t="s">
        <v>66</v>
      </c>
      <c r="Q216" s="5" t="str">
        <f t="shared" si="3"/>
        <v>GL500.57800078</v>
      </c>
      <c r="R216" s="104" t="str">
        <f>VLOOKUP($Q216,[9]Map!$D:$F,2,FALSE)</f>
        <v>D5701 - Wages &amp; Other</v>
      </c>
      <c r="S216" s="104" t="str">
        <f>VLOOKUP($Q216,[9]Map!$D:$F,3,FALSE)</f>
        <v>AC5710 - Wages Salaries &amp; Benefits</v>
      </c>
      <c r="T216" s="245" t="str">
        <f>VLOOKUP(D216,[9]Map!$A$12:$B$21,2,FALSE)</f>
        <v>GL journal entry</v>
      </c>
      <c r="U216" s="5"/>
      <c r="V216" s="1" t="s">
        <v>117</v>
      </c>
      <c r="W216" s="1" t="s">
        <v>482</v>
      </c>
      <c r="X216" s="1" t="s">
        <v>483</v>
      </c>
    </row>
    <row r="217" spans="1:24" hidden="1" x14ac:dyDescent="0.15">
      <c r="A217" s="1" t="s">
        <v>172</v>
      </c>
      <c r="B217" s="1" t="s">
        <v>113</v>
      </c>
      <c r="C217" s="1" t="s">
        <v>91</v>
      </c>
      <c r="D217" s="1" t="s">
        <v>93</v>
      </c>
      <c r="E217" s="1" t="s">
        <v>80</v>
      </c>
      <c r="F217" s="1" t="s">
        <v>139</v>
      </c>
      <c r="G217" s="1"/>
      <c r="H217" s="1"/>
      <c r="I217" s="1" t="s">
        <v>106</v>
      </c>
      <c r="J217" s="4">
        <v>45315</v>
      </c>
      <c r="K217" s="4">
        <v>45310</v>
      </c>
      <c r="L217" s="1" t="s">
        <v>63</v>
      </c>
      <c r="M217" s="5">
        <v>93.1</v>
      </c>
      <c r="N217" s="5" t="s">
        <v>64</v>
      </c>
      <c r="O217" s="5" t="s">
        <v>65</v>
      </c>
      <c r="P217" s="5" t="s">
        <v>66</v>
      </c>
      <c r="Q217" s="5" t="str">
        <f t="shared" si="3"/>
        <v>GL500.57800078</v>
      </c>
      <c r="R217" s="104" t="str">
        <f>VLOOKUP($Q217,[9]Map!$D:$F,2,FALSE)</f>
        <v>D5701 - Wages &amp; Other</v>
      </c>
      <c r="S217" s="104" t="str">
        <f>VLOOKUP($Q217,[9]Map!$D:$F,3,FALSE)</f>
        <v>AC5710 - Wages Salaries &amp; Benefits</v>
      </c>
      <c r="T217" s="245" t="str">
        <f>VLOOKUP(D217,[9]Map!$A$12:$B$21,2,FALSE)</f>
        <v>GL journal entry</v>
      </c>
      <c r="U217" s="5"/>
      <c r="V217" s="1" t="s">
        <v>117</v>
      </c>
      <c r="W217" s="1" t="s">
        <v>484</v>
      </c>
      <c r="X217" s="1" t="s">
        <v>485</v>
      </c>
    </row>
    <row r="218" spans="1:24" hidden="1" x14ac:dyDescent="0.15">
      <c r="A218" s="1" t="s">
        <v>172</v>
      </c>
      <c r="B218" s="1" t="s">
        <v>113</v>
      </c>
      <c r="C218" s="1" t="s">
        <v>91</v>
      </c>
      <c r="D218" s="1" t="s">
        <v>93</v>
      </c>
      <c r="E218" s="1" t="s">
        <v>80</v>
      </c>
      <c r="F218" s="1" t="s">
        <v>330</v>
      </c>
      <c r="G218" s="1"/>
      <c r="H218" s="1"/>
      <c r="I218" s="1" t="s">
        <v>106</v>
      </c>
      <c r="J218" s="4">
        <v>45336</v>
      </c>
      <c r="K218" s="4">
        <v>45324</v>
      </c>
      <c r="L218" s="1" t="s">
        <v>63</v>
      </c>
      <c r="M218" s="5">
        <v>93.1</v>
      </c>
      <c r="N218" s="5" t="s">
        <v>64</v>
      </c>
      <c r="O218" s="5" t="s">
        <v>65</v>
      </c>
      <c r="P218" s="5" t="s">
        <v>66</v>
      </c>
      <c r="Q218" s="5" t="str">
        <f t="shared" si="3"/>
        <v>GL500.57800078</v>
      </c>
      <c r="R218" s="104" t="str">
        <f>VLOOKUP($Q218,[9]Map!$D:$F,2,FALSE)</f>
        <v>D5701 - Wages &amp; Other</v>
      </c>
      <c r="S218" s="104" t="str">
        <f>VLOOKUP($Q218,[9]Map!$D:$F,3,FALSE)</f>
        <v>AC5710 - Wages Salaries &amp; Benefits</v>
      </c>
      <c r="T218" s="245" t="str">
        <f>VLOOKUP(D218,[9]Map!$A$12:$B$21,2,FALSE)</f>
        <v>GL journal entry</v>
      </c>
      <c r="U218" s="5"/>
      <c r="V218" s="1" t="s">
        <v>117</v>
      </c>
      <c r="W218" s="1" t="s">
        <v>486</v>
      </c>
      <c r="X218" s="1" t="s">
        <v>487</v>
      </c>
    </row>
    <row r="219" spans="1:24" hidden="1" x14ac:dyDescent="0.15">
      <c r="A219" s="1" t="s">
        <v>172</v>
      </c>
      <c r="B219" s="1" t="s">
        <v>113</v>
      </c>
      <c r="C219" s="1" t="s">
        <v>91</v>
      </c>
      <c r="D219" s="1" t="s">
        <v>93</v>
      </c>
      <c r="E219" s="1" t="s">
        <v>80</v>
      </c>
      <c r="F219" s="1" t="s">
        <v>330</v>
      </c>
      <c r="G219" s="1"/>
      <c r="H219" s="1"/>
      <c r="I219" s="1" t="s">
        <v>106</v>
      </c>
      <c r="J219" s="4">
        <v>45352</v>
      </c>
      <c r="K219" s="4">
        <v>45338</v>
      </c>
      <c r="L219" s="1" t="s">
        <v>63</v>
      </c>
      <c r="M219" s="5">
        <v>93.38</v>
      </c>
      <c r="N219" s="5" t="s">
        <v>64</v>
      </c>
      <c r="O219" s="5" t="s">
        <v>65</v>
      </c>
      <c r="P219" s="5" t="s">
        <v>66</v>
      </c>
      <c r="Q219" s="5" t="str">
        <f t="shared" si="3"/>
        <v>GL500.57800078</v>
      </c>
      <c r="R219" s="104" t="str">
        <f>VLOOKUP($Q219,[9]Map!$D:$F,2,FALSE)</f>
        <v>D5701 - Wages &amp; Other</v>
      </c>
      <c r="S219" s="104" t="str">
        <f>VLOOKUP($Q219,[9]Map!$D:$F,3,FALSE)</f>
        <v>AC5710 - Wages Salaries &amp; Benefits</v>
      </c>
      <c r="T219" s="245" t="str">
        <f>VLOOKUP(D219,[9]Map!$A$12:$B$21,2,FALSE)</f>
        <v>GL journal entry</v>
      </c>
      <c r="U219" s="5"/>
      <c r="V219" s="1" t="s">
        <v>117</v>
      </c>
      <c r="W219" s="1" t="s">
        <v>488</v>
      </c>
      <c r="X219" s="1" t="s">
        <v>489</v>
      </c>
    </row>
    <row r="220" spans="1:24" hidden="1" x14ac:dyDescent="0.15">
      <c r="A220" s="1" t="s">
        <v>175</v>
      </c>
      <c r="B220" s="1" t="s">
        <v>105</v>
      </c>
      <c r="C220" s="1" t="s">
        <v>77</v>
      </c>
      <c r="D220" s="1" t="s">
        <v>93</v>
      </c>
      <c r="E220" s="1" t="s">
        <v>94</v>
      </c>
      <c r="F220" s="1" t="s">
        <v>139</v>
      </c>
      <c r="G220" s="1"/>
      <c r="H220" s="1"/>
      <c r="I220" s="1" t="s">
        <v>106</v>
      </c>
      <c r="J220" s="4">
        <v>45301</v>
      </c>
      <c r="K220" s="4">
        <v>45301</v>
      </c>
      <c r="L220" s="1" t="s">
        <v>63</v>
      </c>
      <c r="M220" s="5">
        <v>-12453.42</v>
      </c>
      <c r="N220" s="5" t="s">
        <v>64</v>
      </c>
      <c r="O220" s="5" t="s">
        <v>65</v>
      </c>
      <c r="P220" s="5" t="s">
        <v>66</v>
      </c>
      <c r="Q220" s="5" t="str">
        <f t="shared" si="3"/>
        <v>GL500.45900087</v>
      </c>
      <c r="R220" s="104" t="str">
        <f>VLOOKUP($Q220,[9]Map!$D:$F,2,FALSE)</f>
        <v>D7000 - Internal Recharge</v>
      </c>
      <c r="S220" s="104" t="str">
        <f>VLOOKUP($Q220,[9]Map!$D:$F,3,FALSE)</f>
        <v>AC7200 - Other Recharge</v>
      </c>
      <c r="T220" s="245" t="str">
        <f>VLOOKUP(D220,[9]Map!$A$12:$B$21,2,FALSE)</f>
        <v>GL journal entry</v>
      </c>
      <c r="U220" s="5"/>
      <c r="V220" s="1" t="s">
        <v>116</v>
      </c>
      <c r="W220" s="1" t="s">
        <v>454</v>
      </c>
      <c r="X220" s="1" t="s">
        <v>154</v>
      </c>
    </row>
    <row r="221" spans="1:24" hidden="1" x14ac:dyDescent="0.15">
      <c r="A221" s="1" t="s">
        <v>175</v>
      </c>
      <c r="B221" s="1" t="s">
        <v>105</v>
      </c>
      <c r="C221" s="1" t="s">
        <v>77</v>
      </c>
      <c r="D221" s="1" t="s">
        <v>93</v>
      </c>
      <c r="E221" s="1" t="s">
        <v>94</v>
      </c>
      <c r="F221" s="1" t="s">
        <v>330</v>
      </c>
      <c r="G221" s="1"/>
      <c r="H221" s="1"/>
      <c r="I221" s="1" t="s">
        <v>106</v>
      </c>
      <c r="J221" s="4">
        <v>45330</v>
      </c>
      <c r="K221" s="4">
        <v>45330</v>
      </c>
      <c r="L221" s="1" t="s">
        <v>63</v>
      </c>
      <c r="M221" s="5">
        <v>-122348.55</v>
      </c>
      <c r="N221" s="5" t="s">
        <v>64</v>
      </c>
      <c r="O221" s="5" t="s">
        <v>65</v>
      </c>
      <c r="P221" s="5" t="s">
        <v>66</v>
      </c>
      <c r="Q221" s="5" t="str">
        <f t="shared" si="3"/>
        <v>GL500.45900087</v>
      </c>
      <c r="R221" s="104" t="str">
        <f>VLOOKUP($Q221,[9]Map!$D:$F,2,FALSE)</f>
        <v>D7000 - Internal Recharge</v>
      </c>
      <c r="S221" s="104" t="str">
        <f>VLOOKUP($Q221,[9]Map!$D:$F,3,FALSE)</f>
        <v>AC7200 - Other Recharge</v>
      </c>
      <c r="T221" s="245" t="str">
        <f>VLOOKUP(D221,[9]Map!$A$12:$B$21,2,FALSE)</f>
        <v>GL journal entry</v>
      </c>
      <c r="U221" s="5"/>
      <c r="V221" s="1" t="s">
        <v>116</v>
      </c>
      <c r="W221" s="1" t="s">
        <v>455</v>
      </c>
      <c r="X221" s="1" t="s">
        <v>456</v>
      </c>
    </row>
    <row r="222" spans="1:24" hidden="1" x14ac:dyDescent="0.15">
      <c r="A222" s="1" t="s">
        <v>175</v>
      </c>
      <c r="B222" s="1" t="s">
        <v>149</v>
      </c>
      <c r="C222" s="1" t="s">
        <v>150</v>
      </c>
      <c r="D222" s="1" t="s">
        <v>93</v>
      </c>
      <c r="E222" s="1" t="s">
        <v>459</v>
      </c>
      <c r="F222" s="1" t="s">
        <v>330</v>
      </c>
      <c r="G222" s="1"/>
      <c r="H222" s="1"/>
      <c r="I222" s="1" t="s">
        <v>106</v>
      </c>
      <c r="J222" s="4">
        <v>45351</v>
      </c>
      <c r="K222" s="4">
        <v>45351</v>
      </c>
      <c r="L222" s="1" t="s">
        <v>63</v>
      </c>
      <c r="M222" s="5">
        <v>18</v>
      </c>
      <c r="N222" s="5" t="s">
        <v>64</v>
      </c>
      <c r="O222" s="5" t="s">
        <v>65</v>
      </c>
      <c r="P222" s="5" t="s">
        <v>66</v>
      </c>
      <c r="Q222" s="5" t="str">
        <f t="shared" si="3"/>
        <v>GL500.54200000</v>
      </c>
      <c r="R222" s="104" t="str">
        <f>VLOOKUP($Q222,[9]Map!$D:$F,2,FALSE)</f>
        <v>D5420 - Travel Entertainment &amp; Meetings</v>
      </c>
      <c r="S222" s="104" t="str">
        <f>VLOOKUP($Q222,[9]Map!$D:$F,3,FALSE)</f>
        <v>AC5420 - Employee Travel &amp; Related Costs</v>
      </c>
      <c r="T222" s="245" t="str">
        <f>VLOOKUP(D222,[9]Map!$A$12:$B$21,2,FALSE)</f>
        <v>GL journal entry</v>
      </c>
      <c r="U222" s="5"/>
      <c r="V222" s="1" t="s">
        <v>116</v>
      </c>
      <c r="W222" s="1" t="s">
        <v>460</v>
      </c>
      <c r="X222" s="1" t="s">
        <v>461</v>
      </c>
    </row>
    <row r="223" spans="1:24" hidden="1" x14ac:dyDescent="0.15">
      <c r="A223" s="1" t="s">
        <v>175</v>
      </c>
      <c r="B223" s="1" t="s">
        <v>519</v>
      </c>
      <c r="C223" s="1" t="s">
        <v>520</v>
      </c>
      <c r="D223" s="1" t="s">
        <v>93</v>
      </c>
      <c r="E223" s="1" t="s">
        <v>459</v>
      </c>
      <c r="F223" s="1" t="s">
        <v>139</v>
      </c>
      <c r="G223" s="1"/>
      <c r="H223" s="1"/>
      <c r="I223" s="1" t="s">
        <v>106</v>
      </c>
      <c r="J223" s="4">
        <v>45322</v>
      </c>
      <c r="K223" s="4">
        <v>45322</v>
      </c>
      <c r="L223" s="1" t="s">
        <v>63</v>
      </c>
      <c r="M223" s="5">
        <v>137</v>
      </c>
      <c r="N223" s="5" t="s">
        <v>64</v>
      </c>
      <c r="O223" s="5" t="s">
        <v>65</v>
      </c>
      <c r="P223" s="5" t="s">
        <v>66</v>
      </c>
      <c r="Q223" s="5" t="str">
        <f t="shared" si="3"/>
        <v>GL500.54800003</v>
      </c>
      <c r="R223" s="104" t="str">
        <f>VLOOKUP($Q223,[9]Map!$D:$F,2,FALSE)</f>
        <v>D5484 - Employee Training</v>
      </c>
      <c r="S223" s="104" t="str">
        <f>VLOOKUP($Q223,[9]Map!$D:$F,3,FALSE)</f>
        <v>D5484 - Employee Training</v>
      </c>
      <c r="T223" s="245" t="str">
        <f>VLOOKUP(D223,[9]Map!$A$12:$B$21,2,FALSE)</f>
        <v>GL journal entry</v>
      </c>
      <c r="U223" s="5"/>
      <c r="V223" s="1" t="s">
        <v>116</v>
      </c>
      <c r="W223" s="1" t="s">
        <v>511</v>
      </c>
      <c r="X223" s="1" t="s">
        <v>318</v>
      </c>
    </row>
    <row r="224" spans="1:24" hidden="1" x14ac:dyDescent="0.15">
      <c r="A224" s="1" t="s">
        <v>175</v>
      </c>
      <c r="B224" s="1" t="s">
        <v>521</v>
      </c>
      <c r="C224" s="1" t="s">
        <v>522</v>
      </c>
      <c r="D224" s="1" t="s">
        <v>93</v>
      </c>
      <c r="E224" s="1" t="s">
        <v>522</v>
      </c>
      <c r="F224" s="1" t="s">
        <v>330</v>
      </c>
      <c r="G224" s="1"/>
      <c r="H224" s="1"/>
      <c r="I224" s="1" t="s">
        <v>106</v>
      </c>
      <c r="J224" s="4">
        <v>45351</v>
      </c>
      <c r="K224" s="4">
        <v>45351</v>
      </c>
      <c r="L224" s="1" t="s">
        <v>63</v>
      </c>
      <c r="M224" s="5">
        <v>-57030</v>
      </c>
      <c r="N224" s="5" t="s">
        <v>64</v>
      </c>
      <c r="O224" s="5" t="s">
        <v>65</v>
      </c>
      <c r="P224" s="5" t="s">
        <v>66</v>
      </c>
      <c r="Q224" s="5" t="str">
        <f t="shared" si="3"/>
        <v>GL500.54900000</v>
      </c>
      <c r="R224" s="104" t="str">
        <f>VLOOKUP($Q224,[9]Map!$D:$F,2,FALSE)</f>
        <v>D5384 - Outsourcing &amp; Other Services</v>
      </c>
      <c r="S224" s="104" t="str">
        <f>VLOOKUP($Q224,[9]Map!$D:$F,3,FALSE)</f>
        <v>AC5490 - Other Services</v>
      </c>
      <c r="T224" s="245" t="str">
        <f>VLOOKUP(D224,[9]Map!$A$12:$B$21,2,FALSE)</f>
        <v>GL journal entry</v>
      </c>
      <c r="U224" s="5"/>
      <c r="V224" s="1" t="s">
        <v>116</v>
      </c>
      <c r="W224" s="1" t="s">
        <v>523</v>
      </c>
      <c r="X224" s="1" t="s">
        <v>524</v>
      </c>
    </row>
    <row r="225" spans="1:24" hidden="1" x14ac:dyDescent="0.15">
      <c r="A225" s="1" t="s">
        <v>175</v>
      </c>
      <c r="B225" s="1" t="s">
        <v>480</v>
      </c>
      <c r="C225" s="1" t="s">
        <v>481</v>
      </c>
      <c r="D225" s="1" t="s">
        <v>93</v>
      </c>
      <c r="E225" s="1" t="s">
        <v>459</v>
      </c>
      <c r="F225" s="1" t="s">
        <v>330</v>
      </c>
      <c r="G225" s="1"/>
      <c r="H225" s="1"/>
      <c r="I225" s="1" t="s">
        <v>106</v>
      </c>
      <c r="J225" s="4">
        <v>45351</v>
      </c>
      <c r="K225" s="4">
        <v>45351</v>
      </c>
      <c r="L225" s="1" t="s">
        <v>63</v>
      </c>
      <c r="M225" s="5">
        <v>163.63</v>
      </c>
      <c r="N225" s="5" t="s">
        <v>64</v>
      </c>
      <c r="O225" s="5" t="s">
        <v>65</v>
      </c>
      <c r="P225" s="5" t="s">
        <v>66</v>
      </c>
      <c r="Q225" s="5" t="str">
        <f t="shared" si="3"/>
        <v>GL500.56300001</v>
      </c>
      <c r="R225" s="104" t="str">
        <f>VLOOKUP($Q225,[9]Map!$D:$F,2,FALSE)</f>
        <v>D5420 - Travel Entertainment &amp; Meetings</v>
      </c>
      <c r="S225" s="104" t="str">
        <f>VLOOKUP($Q225,[9]Map!$D:$F,3,FALSE)</f>
        <v>AC5630 - Entertaining</v>
      </c>
      <c r="T225" s="245" t="str">
        <f>VLOOKUP(D225,[9]Map!$A$12:$B$21,2,FALSE)</f>
        <v>GL journal entry</v>
      </c>
      <c r="U225" s="5"/>
      <c r="V225" s="1" t="s">
        <v>116</v>
      </c>
      <c r="W225" s="1" t="s">
        <v>460</v>
      </c>
      <c r="X225" s="1" t="s">
        <v>461</v>
      </c>
    </row>
    <row r="226" spans="1:24" hidden="1" x14ac:dyDescent="0.15">
      <c r="A226" s="1" t="s">
        <v>175</v>
      </c>
      <c r="B226" s="1" t="s">
        <v>107</v>
      </c>
      <c r="C226" s="1" t="s">
        <v>70</v>
      </c>
      <c r="D226" s="1" t="s">
        <v>93</v>
      </c>
      <c r="E226" s="1" t="s">
        <v>80</v>
      </c>
      <c r="F226" s="1" t="s">
        <v>139</v>
      </c>
      <c r="G226" s="1"/>
      <c r="H226" s="1"/>
      <c r="I226" s="1" t="s">
        <v>106</v>
      </c>
      <c r="J226" s="4">
        <v>45307</v>
      </c>
      <c r="K226" s="4">
        <v>45296</v>
      </c>
      <c r="L226" s="1" t="s">
        <v>63</v>
      </c>
      <c r="M226" s="5">
        <v>19869.25</v>
      </c>
      <c r="N226" s="5" t="s">
        <v>64</v>
      </c>
      <c r="O226" s="5" t="s">
        <v>65</v>
      </c>
      <c r="P226" s="5" t="s">
        <v>66</v>
      </c>
      <c r="Q226" s="5" t="str">
        <f t="shared" si="3"/>
        <v>GL500.57100003</v>
      </c>
      <c r="R226" s="104" t="str">
        <f>VLOOKUP($Q226,[9]Map!$D:$F,2,FALSE)</f>
        <v>D5701 - Wages &amp; Other</v>
      </c>
      <c r="S226" s="104" t="str">
        <f>VLOOKUP($Q226,[9]Map!$D:$F,3,FALSE)</f>
        <v>AC5710 - Wages Salaries &amp; Benefits</v>
      </c>
      <c r="T226" s="245" t="str">
        <f>VLOOKUP(D226,[9]Map!$A$12:$B$21,2,FALSE)</f>
        <v>GL journal entry</v>
      </c>
      <c r="U226" s="5"/>
      <c r="V226" s="1" t="s">
        <v>117</v>
      </c>
      <c r="W226" s="1" t="s">
        <v>482</v>
      </c>
      <c r="X226" s="1" t="s">
        <v>483</v>
      </c>
    </row>
    <row r="227" spans="1:24" hidden="1" x14ac:dyDescent="0.15">
      <c r="A227" s="1" t="s">
        <v>175</v>
      </c>
      <c r="B227" s="1" t="s">
        <v>107</v>
      </c>
      <c r="C227" s="1" t="s">
        <v>70</v>
      </c>
      <c r="D227" s="1" t="s">
        <v>93</v>
      </c>
      <c r="E227" s="1" t="s">
        <v>80</v>
      </c>
      <c r="F227" s="1" t="s">
        <v>139</v>
      </c>
      <c r="G227" s="1"/>
      <c r="H227" s="1"/>
      <c r="I227" s="1" t="s">
        <v>106</v>
      </c>
      <c r="J227" s="4">
        <v>45315</v>
      </c>
      <c r="K227" s="4">
        <v>45310</v>
      </c>
      <c r="L227" s="1" t="s">
        <v>63</v>
      </c>
      <c r="M227" s="5">
        <v>23297.279999999999</v>
      </c>
      <c r="N227" s="5" t="s">
        <v>64</v>
      </c>
      <c r="O227" s="5" t="s">
        <v>65</v>
      </c>
      <c r="P227" s="5" t="s">
        <v>66</v>
      </c>
      <c r="Q227" s="5" t="str">
        <f t="shared" si="3"/>
        <v>GL500.57100003</v>
      </c>
      <c r="R227" s="104" t="str">
        <f>VLOOKUP($Q227,[9]Map!$D:$F,2,FALSE)</f>
        <v>D5701 - Wages &amp; Other</v>
      </c>
      <c r="S227" s="104" t="str">
        <f>VLOOKUP($Q227,[9]Map!$D:$F,3,FALSE)</f>
        <v>AC5710 - Wages Salaries &amp; Benefits</v>
      </c>
      <c r="T227" s="245" t="str">
        <f>VLOOKUP(D227,[9]Map!$A$12:$B$21,2,FALSE)</f>
        <v>GL journal entry</v>
      </c>
      <c r="U227" s="5"/>
      <c r="V227" s="1" t="s">
        <v>117</v>
      </c>
      <c r="W227" s="1" t="s">
        <v>484</v>
      </c>
      <c r="X227" s="1" t="s">
        <v>485</v>
      </c>
    </row>
    <row r="228" spans="1:24" hidden="1" x14ac:dyDescent="0.15">
      <c r="A228" s="1" t="s">
        <v>175</v>
      </c>
      <c r="B228" s="1" t="s">
        <v>107</v>
      </c>
      <c r="C228" s="1" t="s">
        <v>70</v>
      </c>
      <c r="D228" s="1" t="s">
        <v>93</v>
      </c>
      <c r="E228" s="1" t="s">
        <v>80</v>
      </c>
      <c r="F228" s="1" t="s">
        <v>330</v>
      </c>
      <c r="G228" s="1"/>
      <c r="H228" s="1"/>
      <c r="I228" s="1" t="s">
        <v>106</v>
      </c>
      <c r="J228" s="4">
        <v>45336</v>
      </c>
      <c r="K228" s="4">
        <v>45324</v>
      </c>
      <c r="L228" s="1" t="s">
        <v>63</v>
      </c>
      <c r="M228" s="5">
        <v>16092.32</v>
      </c>
      <c r="N228" s="5" t="s">
        <v>64</v>
      </c>
      <c r="O228" s="5" t="s">
        <v>65</v>
      </c>
      <c r="P228" s="5" t="s">
        <v>66</v>
      </c>
      <c r="Q228" s="5" t="str">
        <f t="shared" si="3"/>
        <v>GL500.57100003</v>
      </c>
      <c r="R228" s="104" t="str">
        <f>VLOOKUP($Q228,[9]Map!$D:$F,2,FALSE)</f>
        <v>D5701 - Wages &amp; Other</v>
      </c>
      <c r="S228" s="104" t="str">
        <f>VLOOKUP($Q228,[9]Map!$D:$F,3,FALSE)</f>
        <v>AC5710 - Wages Salaries &amp; Benefits</v>
      </c>
      <c r="T228" s="245" t="str">
        <f>VLOOKUP(D228,[9]Map!$A$12:$B$21,2,FALSE)</f>
        <v>GL journal entry</v>
      </c>
      <c r="U228" s="5"/>
      <c r="V228" s="1" t="s">
        <v>117</v>
      </c>
      <c r="W228" s="1" t="s">
        <v>486</v>
      </c>
      <c r="X228" s="1" t="s">
        <v>487</v>
      </c>
    </row>
    <row r="229" spans="1:24" hidden="1" x14ac:dyDescent="0.15">
      <c r="A229" s="1" t="s">
        <v>175</v>
      </c>
      <c r="B229" s="1" t="s">
        <v>107</v>
      </c>
      <c r="C229" s="1" t="s">
        <v>70</v>
      </c>
      <c r="D229" s="1" t="s">
        <v>93</v>
      </c>
      <c r="E229" s="1" t="s">
        <v>80</v>
      </c>
      <c r="F229" s="1" t="s">
        <v>330</v>
      </c>
      <c r="G229" s="1"/>
      <c r="H229" s="1"/>
      <c r="I229" s="1" t="s">
        <v>106</v>
      </c>
      <c r="J229" s="4">
        <v>45352</v>
      </c>
      <c r="K229" s="4">
        <v>45338</v>
      </c>
      <c r="L229" s="1" t="s">
        <v>63</v>
      </c>
      <c r="M229" s="5">
        <v>16092.32</v>
      </c>
      <c r="N229" s="5" t="s">
        <v>64</v>
      </c>
      <c r="O229" s="5" t="s">
        <v>65</v>
      </c>
      <c r="P229" s="5" t="s">
        <v>66</v>
      </c>
      <c r="Q229" s="5" t="str">
        <f t="shared" si="3"/>
        <v>GL500.57100003</v>
      </c>
      <c r="R229" s="104" t="str">
        <f>VLOOKUP($Q229,[9]Map!$D:$F,2,FALSE)</f>
        <v>D5701 - Wages &amp; Other</v>
      </c>
      <c r="S229" s="104" t="str">
        <f>VLOOKUP($Q229,[9]Map!$D:$F,3,FALSE)</f>
        <v>AC5710 - Wages Salaries &amp; Benefits</v>
      </c>
      <c r="T229" s="245" t="str">
        <f>VLOOKUP(D229,[9]Map!$A$12:$B$21,2,FALSE)</f>
        <v>GL journal entry</v>
      </c>
      <c r="U229" s="5"/>
      <c r="V229" s="1" t="s">
        <v>117</v>
      </c>
      <c r="W229" s="1" t="s">
        <v>488</v>
      </c>
      <c r="X229" s="1" t="s">
        <v>489</v>
      </c>
    </row>
    <row r="230" spans="1:24" hidden="1" x14ac:dyDescent="0.15">
      <c r="A230" s="1" t="s">
        <v>175</v>
      </c>
      <c r="B230" s="1" t="s">
        <v>108</v>
      </c>
      <c r="C230" s="1" t="s">
        <v>81</v>
      </c>
      <c r="D230" s="1" t="s">
        <v>93</v>
      </c>
      <c r="E230" s="1" t="s">
        <v>80</v>
      </c>
      <c r="F230" s="1" t="s">
        <v>139</v>
      </c>
      <c r="G230" s="1"/>
      <c r="H230" s="1"/>
      <c r="I230" s="1" t="s">
        <v>106</v>
      </c>
      <c r="J230" s="4">
        <v>45307</v>
      </c>
      <c r="K230" s="4">
        <v>45296</v>
      </c>
      <c r="L230" s="1" t="s">
        <v>63</v>
      </c>
      <c r="M230" s="5">
        <v>1440.17</v>
      </c>
      <c r="N230" s="5" t="s">
        <v>64</v>
      </c>
      <c r="O230" s="5" t="s">
        <v>65</v>
      </c>
      <c r="P230" s="5" t="s">
        <v>66</v>
      </c>
      <c r="Q230" s="5" t="str">
        <f t="shared" si="3"/>
        <v>GL500.57300202</v>
      </c>
      <c r="R230" s="104" t="str">
        <f>VLOOKUP($Q230,[9]Map!$D:$F,2,FALSE)</f>
        <v>D5701 - Wages &amp; Other</v>
      </c>
      <c r="S230" s="104" t="str">
        <f>VLOOKUP($Q230,[9]Map!$D:$F,3,FALSE)</f>
        <v>AC5710 - Wages Salaries &amp; Benefits</v>
      </c>
      <c r="T230" s="245" t="str">
        <f>VLOOKUP(D230,[9]Map!$A$12:$B$21,2,FALSE)</f>
        <v>GL journal entry</v>
      </c>
      <c r="U230" s="5"/>
      <c r="V230" s="1" t="s">
        <v>117</v>
      </c>
      <c r="W230" s="1" t="s">
        <v>482</v>
      </c>
      <c r="X230" s="1" t="s">
        <v>483</v>
      </c>
    </row>
    <row r="231" spans="1:24" hidden="1" x14ac:dyDescent="0.15">
      <c r="A231" s="1" t="s">
        <v>175</v>
      </c>
      <c r="B231" s="1" t="s">
        <v>108</v>
      </c>
      <c r="C231" s="1" t="s">
        <v>81</v>
      </c>
      <c r="D231" s="1" t="s">
        <v>93</v>
      </c>
      <c r="E231" s="1" t="s">
        <v>80</v>
      </c>
      <c r="F231" s="1" t="s">
        <v>139</v>
      </c>
      <c r="G231" s="1"/>
      <c r="H231" s="1"/>
      <c r="I231" s="1" t="s">
        <v>106</v>
      </c>
      <c r="J231" s="4">
        <v>45315</v>
      </c>
      <c r="K231" s="4">
        <v>45310</v>
      </c>
      <c r="L231" s="1" t="s">
        <v>63</v>
      </c>
      <c r="M231" s="5">
        <v>1702.42</v>
      </c>
      <c r="N231" s="5" t="s">
        <v>64</v>
      </c>
      <c r="O231" s="5" t="s">
        <v>65</v>
      </c>
      <c r="P231" s="5" t="s">
        <v>66</v>
      </c>
      <c r="Q231" s="5" t="str">
        <f t="shared" si="3"/>
        <v>GL500.57300202</v>
      </c>
      <c r="R231" s="104" t="str">
        <f>VLOOKUP($Q231,[9]Map!$D:$F,2,FALSE)</f>
        <v>D5701 - Wages &amp; Other</v>
      </c>
      <c r="S231" s="104" t="str">
        <f>VLOOKUP($Q231,[9]Map!$D:$F,3,FALSE)</f>
        <v>AC5710 - Wages Salaries &amp; Benefits</v>
      </c>
      <c r="T231" s="245" t="str">
        <f>VLOOKUP(D231,[9]Map!$A$12:$B$21,2,FALSE)</f>
        <v>GL journal entry</v>
      </c>
      <c r="U231" s="5"/>
      <c r="V231" s="1" t="s">
        <v>117</v>
      </c>
      <c r="W231" s="1" t="s">
        <v>484</v>
      </c>
      <c r="X231" s="1" t="s">
        <v>485</v>
      </c>
    </row>
    <row r="232" spans="1:24" hidden="1" x14ac:dyDescent="0.15">
      <c r="A232" s="1" t="s">
        <v>175</v>
      </c>
      <c r="B232" s="1" t="s">
        <v>108</v>
      </c>
      <c r="C232" s="1" t="s">
        <v>81</v>
      </c>
      <c r="D232" s="1" t="s">
        <v>93</v>
      </c>
      <c r="E232" s="1" t="s">
        <v>490</v>
      </c>
      <c r="F232" s="1" t="s">
        <v>139</v>
      </c>
      <c r="G232" s="1"/>
      <c r="H232" s="1"/>
      <c r="I232" s="1" t="s">
        <v>106</v>
      </c>
      <c r="J232" s="4">
        <v>45322</v>
      </c>
      <c r="K232" s="4">
        <v>45322</v>
      </c>
      <c r="L232" s="1" t="s">
        <v>63</v>
      </c>
      <c r="M232" s="5">
        <v>79.84</v>
      </c>
      <c r="N232" s="5" t="s">
        <v>64</v>
      </c>
      <c r="O232" s="5" t="s">
        <v>65</v>
      </c>
      <c r="P232" s="5" t="s">
        <v>66</v>
      </c>
      <c r="Q232" s="5" t="str">
        <f t="shared" si="3"/>
        <v>GL500.57300202</v>
      </c>
      <c r="R232" s="104" t="str">
        <f>VLOOKUP($Q232,[9]Map!$D:$F,2,FALSE)</f>
        <v>D5701 - Wages &amp; Other</v>
      </c>
      <c r="S232" s="104" t="str">
        <f>VLOOKUP($Q232,[9]Map!$D:$F,3,FALSE)</f>
        <v>AC5710 - Wages Salaries &amp; Benefits</v>
      </c>
      <c r="T232" s="245" t="str">
        <f>VLOOKUP(D232,[9]Map!$A$12:$B$21,2,FALSE)</f>
        <v>GL journal entry</v>
      </c>
      <c r="U232" s="5"/>
      <c r="V232" s="1" t="s">
        <v>116</v>
      </c>
      <c r="W232" s="1" t="s">
        <v>491</v>
      </c>
      <c r="X232" s="1" t="s">
        <v>320</v>
      </c>
    </row>
    <row r="233" spans="1:24" hidden="1" x14ac:dyDescent="0.15">
      <c r="A233" s="1" t="s">
        <v>175</v>
      </c>
      <c r="B233" s="1" t="s">
        <v>108</v>
      </c>
      <c r="C233" s="1" t="s">
        <v>81</v>
      </c>
      <c r="D233" s="1" t="s">
        <v>93</v>
      </c>
      <c r="E233" s="1" t="s">
        <v>490</v>
      </c>
      <c r="F233" s="1" t="s">
        <v>139</v>
      </c>
      <c r="G233" s="1"/>
      <c r="H233" s="1"/>
      <c r="I233" s="1" t="s">
        <v>106</v>
      </c>
      <c r="J233" s="4">
        <v>45322</v>
      </c>
      <c r="K233" s="4">
        <v>45322</v>
      </c>
      <c r="L233" s="1" t="s">
        <v>63</v>
      </c>
      <c r="M233" s="5">
        <v>79.83</v>
      </c>
      <c r="N233" s="5" t="s">
        <v>64</v>
      </c>
      <c r="O233" s="5" t="s">
        <v>65</v>
      </c>
      <c r="P233" s="5" t="s">
        <v>66</v>
      </c>
      <c r="Q233" s="5" t="str">
        <f t="shared" si="3"/>
        <v>GL500.57300202</v>
      </c>
      <c r="R233" s="104" t="str">
        <f>VLOOKUP($Q233,[9]Map!$D:$F,2,FALSE)</f>
        <v>D5701 - Wages &amp; Other</v>
      </c>
      <c r="S233" s="104" t="str">
        <f>VLOOKUP($Q233,[9]Map!$D:$F,3,FALSE)</f>
        <v>AC5710 - Wages Salaries &amp; Benefits</v>
      </c>
      <c r="T233" s="245" t="str">
        <f>VLOOKUP(D233,[9]Map!$A$12:$B$21,2,FALSE)</f>
        <v>GL journal entry</v>
      </c>
      <c r="U233" s="5"/>
      <c r="V233" s="1" t="s">
        <v>116</v>
      </c>
      <c r="W233" s="1" t="s">
        <v>491</v>
      </c>
      <c r="X233" s="1" t="s">
        <v>320</v>
      </c>
    </row>
    <row r="234" spans="1:24" hidden="1" x14ac:dyDescent="0.15">
      <c r="A234" s="1" t="s">
        <v>175</v>
      </c>
      <c r="B234" s="1" t="s">
        <v>108</v>
      </c>
      <c r="C234" s="1" t="s">
        <v>81</v>
      </c>
      <c r="D234" s="1" t="s">
        <v>93</v>
      </c>
      <c r="E234" s="1" t="s">
        <v>80</v>
      </c>
      <c r="F234" s="1" t="s">
        <v>330</v>
      </c>
      <c r="G234" s="1"/>
      <c r="H234" s="1"/>
      <c r="I234" s="1" t="s">
        <v>106</v>
      </c>
      <c r="J234" s="4">
        <v>45336</v>
      </c>
      <c r="K234" s="4">
        <v>45324</v>
      </c>
      <c r="L234" s="1" t="s">
        <v>63</v>
      </c>
      <c r="M234" s="5">
        <v>1165.3</v>
      </c>
      <c r="N234" s="5" t="s">
        <v>64</v>
      </c>
      <c r="O234" s="5" t="s">
        <v>65</v>
      </c>
      <c r="P234" s="5" t="s">
        <v>66</v>
      </c>
      <c r="Q234" s="5" t="str">
        <f t="shared" si="3"/>
        <v>GL500.57300202</v>
      </c>
      <c r="R234" s="104" t="str">
        <f>VLOOKUP($Q234,[9]Map!$D:$F,2,FALSE)</f>
        <v>D5701 - Wages &amp; Other</v>
      </c>
      <c r="S234" s="104" t="str">
        <f>VLOOKUP($Q234,[9]Map!$D:$F,3,FALSE)</f>
        <v>AC5710 - Wages Salaries &amp; Benefits</v>
      </c>
      <c r="T234" s="245" t="str">
        <f>VLOOKUP(D234,[9]Map!$A$12:$B$21,2,FALSE)</f>
        <v>GL journal entry</v>
      </c>
      <c r="U234" s="5"/>
      <c r="V234" s="1" t="s">
        <v>117</v>
      </c>
      <c r="W234" s="1" t="s">
        <v>486</v>
      </c>
      <c r="X234" s="1" t="s">
        <v>487</v>
      </c>
    </row>
    <row r="235" spans="1:24" hidden="1" x14ac:dyDescent="0.15">
      <c r="A235" s="1" t="s">
        <v>175</v>
      </c>
      <c r="B235" s="1" t="s">
        <v>108</v>
      </c>
      <c r="C235" s="1" t="s">
        <v>81</v>
      </c>
      <c r="D235" s="1" t="s">
        <v>93</v>
      </c>
      <c r="E235" s="1" t="s">
        <v>80</v>
      </c>
      <c r="F235" s="1" t="s">
        <v>330</v>
      </c>
      <c r="G235" s="1"/>
      <c r="H235" s="1"/>
      <c r="I235" s="1" t="s">
        <v>106</v>
      </c>
      <c r="J235" s="4">
        <v>45352</v>
      </c>
      <c r="K235" s="4">
        <v>45338</v>
      </c>
      <c r="L235" s="1" t="s">
        <v>63</v>
      </c>
      <c r="M235" s="5">
        <v>1165.29</v>
      </c>
      <c r="N235" s="5" t="s">
        <v>64</v>
      </c>
      <c r="O235" s="5" t="s">
        <v>65</v>
      </c>
      <c r="P235" s="5" t="s">
        <v>66</v>
      </c>
      <c r="Q235" s="5" t="str">
        <f t="shared" si="3"/>
        <v>GL500.57300202</v>
      </c>
      <c r="R235" s="104" t="str">
        <f>VLOOKUP($Q235,[9]Map!$D:$F,2,FALSE)</f>
        <v>D5701 - Wages &amp; Other</v>
      </c>
      <c r="S235" s="104" t="str">
        <f>VLOOKUP($Q235,[9]Map!$D:$F,3,FALSE)</f>
        <v>AC5710 - Wages Salaries &amp; Benefits</v>
      </c>
      <c r="T235" s="245" t="str">
        <f>VLOOKUP(D235,[9]Map!$A$12:$B$21,2,FALSE)</f>
        <v>GL journal entry</v>
      </c>
      <c r="U235" s="5"/>
      <c r="V235" s="1" t="s">
        <v>117</v>
      </c>
      <c r="W235" s="1" t="s">
        <v>488</v>
      </c>
      <c r="X235" s="1" t="s">
        <v>489</v>
      </c>
    </row>
    <row r="236" spans="1:24" hidden="1" x14ac:dyDescent="0.15">
      <c r="A236" s="1" t="s">
        <v>175</v>
      </c>
      <c r="B236" s="1" t="s">
        <v>108</v>
      </c>
      <c r="C236" s="1" t="s">
        <v>81</v>
      </c>
      <c r="D236" s="1" t="s">
        <v>93</v>
      </c>
      <c r="E236" s="1" t="s">
        <v>490</v>
      </c>
      <c r="F236" s="1" t="s">
        <v>330</v>
      </c>
      <c r="G236" s="1"/>
      <c r="H236" s="1"/>
      <c r="I236" s="1" t="s">
        <v>106</v>
      </c>
      <c r="J236" s="4">
        <v>45351</v>
      </c>
      <c r="K236" s="4">
        <v>45351</v>
      </c>
      <c r="L236" s="1" t="s">
        <v>63</v>
      </c>
      <c r="M236" s="5">
        <v>65.77</v>
      </c>
      <c r="N236" s="5" t="s">
        <v>64</v>
      </c>
      <c r="O236" s="5" t="s">
        <v>65</v>
      </c>
      <c r="P236" s="5" t="s">
        <v>66</v>
      </c>
      <c r="Q236" s="5" t="str">
        <f t="shared" si="3"/>
        <v>GL500.57300202</v>
      </c>
      <c r="R236" s="104" t="str">
        <f>VLOOKUP($Q236,[9]Map!$D:$F,2,FALSE)</f>
        <v>D5701 - Wages &amp; Other</v>
      </c>
      <c r="S236" s="104" t="str">
        <f>VLOOKUP($Q236,[9]Map!$D:$F,3,FALSE)</f>
        <v>AC5710 - Wages Salaries &amp; Benefits</v>
      </c>
      <c r="T236" s="245" t="str">
        <f>VLOOKUP(D236,[9]Map!$A$12:$B$21,2,FALSE)</f>
        <v>GL journal entry</v>
      </c>
      <c r="U236" s="5"/>
      <c r="V236" s="1" t="s">
        <v>116</v>
      </c>
      <c r="W236" s="1" t="s">
        <v>492</v>
      </c>
      <c r="X236" s="1" t="s">
        <v>493</v>
      </c>
    </row>
    <row r="237" spans="1:24" hidden="1" x14ac:dyDescent="0.15">
      <c r="A237" s="1" t="s">
        <v>175</v>
      </c>
      <c r="B237" s="1" t="s">
        <v>108</v>
      </c>
      <c r="C237" s="1" t="s">
        <v>81</v>
      </c>
      <c r="D237" s="1" t="s">
        <v>93</v>
      </c>
      <c r="E237" s="1" t="s">
        <v>490</v>
      </c>
      <c r="F237" s="1" t="s">
        <v>330</v>
      </c>
      <c r="G237" s="1"/>
      <c r="H237" s="1"/>
      <c r="I237" s="1" t="s">
        <v>106</v>
      </c>
      <c r="J237" s="4">
        <v>45351</v>
      </c>
      <c r="K237" s="4">
        <v>45351</v>
      </c>
      <c r="L237" s="1" t="s">
        <v>63</v>
      </c>
      <c r="M237" s="5">
        <v>65.78</v>
      </c>
      <c r="N237" s="5" t="s">
        <v>64</v>
      </c>
      <c r="O237" s="5" t="s">
        <v>65</v>
      </c>
      <c r="P237" s="5" t="s">
        <v>66</v>
      </c>
      <c r="Q237" s="5" t="str">
        <f t="shared" si="3"/>
        <v>GL500.57300202</v>
      </c>
      <c r="R237" s="104" t="str">
        <f>VLOOKUP($Q237,[9]Map!$D:$F,2,FALSE)</f>
        <v>D5701 - Wages &amp; Other</v>
      </c>
      <c r="S237" s="104" t="str">
        <f>VLOOKUP($Q237,[9]Map!$D:$F,3,FALSE)</f>
        <v>AC5710 - Wages Salaries &amp; Benefits</v>
      </c>
      <c r="T237" s="245" t="str">
        <f>VLOOKUP(D237,[9]Map!$A$12:$B$21,2,FALSE)</f>
        <v>GL journal entry</v>
      </c>
      <c r="U237" s="5"/>
      <c r="V237" s="1" t="s">
        <v>116</v>
      </c>
      <c r="W237" s="1" t="s">
        <v>492</v>
      </c>
      <c r="X237" s="1" t="s">
        <v>493</v>
      </c>
    </row>
    <row r="238" spans="1:24" hidden="1" x14ac:dyDescent="0.15">
      <c r="A238" s="1" t="s">
        <v>175</v>
      </c>
      <c r="B238" s="1" t="s">
        <v>109</v>
      </c>
      <c r="C238" s="1" t="s">
        <v>83</v>
      </c>
      <c r="D238" s="1" t="s">
        <v>93</v>
      </c>
      <c r="E238" s="1" t="s">
        <v>494</v>
      </c>
      <c r="F238" s="1" t="s">
        <v>139</v>
      </c>
      <c r="G238" s="1"/>
      <c r="H238" s="1"/>
      <c r="I238" s="1" t="s">
        <v>106</v>
      </c>
      <c r="J238" s="4">
        <v>45322</v>
      </c>
      <c r="K238" s="4">
        <v>45322</v>
      </c>
      <c r="L238" s="1" t="s">
        <v>63</v>
      </c>
      <c r="M238" s="5">
        <v>-83.06</v>
      </c>
      <c r="N238" s="5" t="s">
        <v>64</v>
      </c>
      <c r="O238" s="5" t="s">
        <v>65</v>
      </c>
      <c r="P238" s="5" t="s">
        <v>66</v>
      </c>
      <c r="Q238" s="5" t="str">
        <f t="shared" si="3"/>
        <v>GL500.57300207</v>
      </c>
      <c r="R238" s="104" t="str">
        <f>VLOOKUP($Q238,[9]Map!$D:$F,2,FALSE)</f>
        <v>D5701 - Wages &amp; Other</v>
      </c>
      <c r="S238" s="104" t="str">
        <f>VLOOKUP($Q238,[9]Map!$D:$F,3,FALSE)</f>
        <v>AC5710 - Wages Salaries &amp; Benefits</v>
      </c>
      <c r="T238" s="245" t="str">
        <f>VLOOKUP(D238,[9]Map!$A$12:$B$21,2,FALSE)</f>
        <v>GL journal entry</v>
      </c>
      <c r="U238" s="5"/>
      <c r="V238" s="1" t="s">
        <v>116</v>
      </c>
      <c r="W238" s="1" t="s">
        <v>491</v>
      </c>
      <c r="X238" s="1" t="s">
        <v>320</v>
      </c>
    </row>
    <row r="239" spans="1:24" hidden="1" x14ac:dyDescent="0.15">
      <c r="A239" s="1" t="s">
        <v>175</v>
      </c>
      <c r="B239" s="1" t="s">
        <v>109</v>
      </c>
      <c r="C239" s="1" t="s">
        <v>83</v>
      </c>
      <c r="D239" s="1" t="s">
        <v>93</v>
      </c>
      <c r="E239" s="1" t="s">
        <v>80</v>
      </c>
      <c r="F239" s="1" t="s">
        <v>139</v>
      </c>
      <c r="G239" s="1"/>
      <c r="H239" s="1"/>
      <c r="I239" s="1" t="s">
        <v>106</v>
      </c>
      <c r="J239" s="4">
        <v>45307</v>
      </c>
      <c r="K239" s="4">
        <v>45296</v>
      </c>
      <c r="L239" s="1" t="s">
        <v>63</v>
      </c>
      <c r="M239" s="5">
        <v>112.39</v>
      </c>
      <c r="N239" s="5" t="s">
        <v>64</v>
      </c>
      <c r="O239" s="5" t="s">
        <v>65</v>
      </c>
      <c r="P239" s="5" t="s">
        <v>66</v>
      </c>
      <c r="Q239" s="5" t="str">
        <f t="shared" si="3"/>
        <v>GL500.57300207</v>
      </c>
      <c r="R239" s="104" t="str">
        <f>VLOOKUP($Q239,[9]Map!$D:$F,2,FALSE)</f>
        <v>D5701 - Wages &amp; Other</v>
      </c>
      <c r="S239" s="104" t="str">
        <f>VLOOKUP($Q239,[9]Map!$D:$F,3,FALSE)</f>
        <v>AC5710 - Wages Salaries &amp; Benefits</v>
      </c>
      <c r="T239" s="245" t="str">
        <f>VLOOKUP(D239,[9]Map!$A$12:$B$21,2,FALSE)</f>
        <v>GL journal entry</v>
      </c>
      <c r="U239" s="5"/>
      <c r="V239" s="1" t="s">
        <v>117</v>
      </c>
      <c r="W239" s="1" t="s">
        <v>482</v>
      </c>
      <c r="X239" s="1" t="s">
        <v>483</v>
      </c>
    </row>
    <row r="240" spans="1:24" hidden="1" x14ac:dyDescent="0.15">
      <c r="A240" s="1" t="s">
        <v>175</v>
      </c>
      <c r="B240" s="1" t="s">
        <v>109</v>
      </c>
      <c r="C240" s="1" t="s">
        <v>83</v>
      </c>
      <c r="D240" s="1" t="s">
        <v>93</v>
      </c>
      <c r="E240" s="1" t="s">
        <v>80</v>
      </c>
      <c r="F240" s="1" t="s">
        <v>139</v>
      </c>
      <c r="G240" s="1"/>
      <c r="H240" s="1"/>
      <c r="I240" s="1" t="s">
        <v>106</v>
      </c>
      <c r="J240" s="4">
        <v>45315</v>
      </c>
      <c r="K240" s="4">
        <v>45310</v>
      </c>
      <c r="L240" s="1" t="s">
        <v>63</v>
      </c>
      <c r="M240" s="5">
        <v>132.94999999999999</v>
      </c>
      <c r="N240" s="5" t="s">
        <v>64</v>
      </c>
      <c r="O240" s="5" t="s">
        <v>65</v>
      </c>
      <c r="P240" s="5" t="s">
        <v>66</v>
      </c>
      <c r="Q240" s="5" t="str">
        <f t="shared" si="3"/>
        <v>GL500.57300207</v>
      </c>
      <c r="R240" s="104" t="str">
        <f>VLOOKUP($Q240,[9]Map!$D:$F,2,FALSE)</f>
        <v>D5701 - Wages &amp; Other</v>
      </c>
      <c r="S240" s="104" t="str">
        <f>VLOOKUP($Q240,[9]Map!$D:$F,3,FALSE)</f>
        <v>AC5710 - Wages Salaries &amp; Benefits</v>
      </c>
      <c r="T240" s="245" t="str">
        <f>VLOOKUP(D240,[9]Map!$A$12:$B$21,2,FALSE)</f>
        <v>GL journal entry</v>
      </c>
      <c r="U240" s="5"/>
      <c r="V240" s="1" t="s">
        <v>117</v>
      </c>
      <c r="W240" s="1" t="s">
        <v>484</v>
      </c>
      <c r="X240" s="1" t="s">
        <v>485</v>
      </c>
    </row>
    <row r="241" spans="1:24" hidden="1" x14ac:dyDescent="0.15">
      <c r="A241" s="1" t="s">
        <v>175</v>
      </c>
      <c r="B241" s="1" t="s">
        <v>109</v>
      </c>
      <c r="C241" s="1" t="s">
        <v>83</v>
      </c>
      <c r="D241" s="1" t="s">
        <v>93</v>
      </c>
      <c r="E241" s="1" t="s">
        <v>490</v>
      </c>
      <c r="F241" s="1" t="s">
        <v>139</v>
      </c>
      <c r="G241" s="1"/>
      <c r="H241" s="1"/>
      <c r="I241" s="1" t="s">
        <v>106</v>
      </c>
      <c r="J241" s="4">
        <v>45322</v>
      </c>
      <c r="K241" s="4">
        <v>45322</v>
      </c>
      <c r="L241" s="1" t="s">
        <v>63</v>
      </c>
      <c r="M241" s="5">
        <v>5.72</v>
      </c>
      <c r="N241" s="5" t="s">
        <v>64</v>
      </c>
      <c r="O241" s="5" t="s">
        <v>65</v>
      </c>
      <c r="P241" s="5" t="s">
        <v>66</v>
      </c>
      <c r="Q241" s="5" t="str">
        <f t="shared" si="3"/>
        <v>GL500.57300207</v>
      </c>
      <c r="R241" s="104" t="str">
        <f>VLOOKUP($Q241,[9]Map!$D:$F,2,FALSE)</f>
        <v>D5701 - Wages &amp; Other</v>
      </c>
      <c r="S241" s="104" t="str">
        <f>VLOOKUP($Q241,[9]Map!$D:$F,3,FALSE)</f>
        <v>AC5710 - Wages Salaries &amp; Benefits</v>
      </c>
      <c r="T241" s="245" t="str">
        <f>VLOOKUP(D241,[9]Map!$A$12:$B$21,2,FALSE)</f>
        <v>GL journal entry</v>
      </c>
      <c r="U241" s="5"/>
      <c r="V241" s="1" t="s">
        <v>116</v>
      </c>
      <c r="W241" s="1" t="s">
        <v>491</v>
      </c>
      <c r="X241" s="1" t="s">
        <v>320</v>
      </c>
    </row>
    <row r="242" spans="1:24" hidden="1" x14ac:dyDescent="0.15">
      <c r="A242" s="1" t="s">
        <v>175</v>
      </c>
      <c r="B242" s="1" t="s">
        <v>109</v>
      </c>
      <c r="C242" s="1" t="s">
        <v>83</v>
      </c>
      <c r="D242" s="1" t="s">
        <v>93</v>
      </c>
      <c r="E242" s="1" t="s">
        <v>495</v>
      </c>
      <c r="F242" s="1" t="s">
        <v>330</v>
      </c>
      <c r="G242" s="1"/>
      <c r="H242" s="1"/>
      <c r="I242" s="1" t="s">
        <v>106</v>
      </c>
      <c r="J242" s="4">
        <v>45351</v>
      </c>
      <c r="K242" s="4">
        <v>45351</v>
      </c>
      <c r="L242" s="1" t="s">
        <v>63</v>
      </c>
      <c r="M242" s="5">
        <v>-90.89</v>
      </c>
      <c r="N242" s="5" t="s">
        <v>64</v>
      </c>
      <c r="O242" s="5" t="s">
        <v>65</v>
      </c>
      <c r="P242" s="5" t="s">
        <v>66</v>
      </c>
      <c r="Q242" s="5" t="str">
        <f t="shared" si="3"/>
        <v>GL500.57300207</v>
      </c>
      <c r="R242" s="104" t="str">
        <f>VLOOKUP($Q242,[9]Map!$D:$F,2,FALSE)</f>
        <v>D5701 - Wages &amp; Other</v>
      </c>
      <c r="S242" s="104" t="str">
        <f>VLOOKUP($Q242,[9]Map!$D:$F,3,FALSE)</f>
        <v>AC5710 - Wages Salaries &amp; Benefits</v>
      </c>
      <c r="T242" s="245" t="str">
        <f>VLOOKUP(D242,[9]Map!$A$12:$B$21,2,FALSE)</f>
        <v>GL journal entry</v>
      </c>
      <c r="U242" s="5"/>
      <c r="V242" s="1" t="s">
        <v>116</v>
      </c>
      <c r="W242" s="1" t="s">
        <v>492</v>
      </c>
      <c r="X242" s="1" t="s">
        <v>493</v>
      </c>
    </row>
    <row r="243" spans="1:24" hidden="1" x14ac:dyDescent="0.15">
      <c r="A243" s="1" t="s">
        <v>175</v>
      </c>
      <c r="B243" s="1" t="s">
        <v>109</v>
      </c>
      <c r="C243" s="1" t="s">
        <v>83</v>
      </c>
      <c r="D243" s="1" t="s">
        <v>93</v>
      </c>
      <c r="E243" s="1" t="s">
        <v>495</v>
      </c>
      <c r="F243" s="1" t="s">
        <v>330</v>
      </c>
      <c r="G243" s="1"/>
      <c r="H243" s="1"/>
      <c r="I243" s="1" t="s">
        <v>106</v>
      </c>
      <c r="J243" s="4">
        <v>45351</v>
      </c>
      <c r="K243" s="4">
        <v>45351</v>
      </c>
      <c r="L243" s="1" t="s">
        <v>63</v>
      </c>
      <c r="M243" s="5">
        <v>-90.9</v>
      </c>
      <c r="N243" s="5" t="s">
        <v>64</v>
      </c>
      <c r="O243" s="5" t="s">
        <v>65</v>
      </c>
      <c r="P243" s="5" t="s">
        <v>66</v>
      </c>
      <c r="Q243" s="5" t="str">
        <f t="shared" si="3"/>
        <v>GL500.57300207</v>
      </c>
      <c r="R243" s="104" t="str">
        <f>VLOOKUP($Q243,[9]Map!$D:$F,2,FALSE)</f>
        <v>D5701 - Wages &amp; Other</v>
      </c>
      <c r="S243" s="104" t="str">
        <f>VLOOKUP($Q243,[9]Map!$D:$F,3,FALSE)</f>
        <v>AC5710 - Wages Salaries &amp; Benefits</v>
      </c>
      <c r="T243" s="245" t="str">
        <f>VLOOKUP(D243,[9]Map!$A$12:$B$21,2,FALSE)</f>
        <v>GL journal entry</v>
      </c>
      <c r="U243" s="5"/>
      <c r="V243" s="1" t="s">
        <v>116</v>
      </c>
      <c r="W243" s="1" t="s">
        <v>492</v>
      </c>
      <c r="X243" s="1" t="s">
        <v>493</v>
      </c>
    </row>
    <row r="244" spans="1:24" hidden="1" x14ac:dyDescent="0.15">
      <c r="A244" s="1" t="s">
        <v>175</v>
      </c>
      <c r="B244" s="1" t="s">
        <v>109</v>
      </c>
      <c r="C244" s="1" t="s">
        <v>83</v>
      </c>
      <c r="D244" s="1" t="s">
        <v>93</v>
      </c>
      <c r="E244" s="1" t="s">
        <v>80</v>
      </c>
      <c r="F244" s="1" t="s">
        <v>330</v>
      </c>
      <c r="G244" s="1"/>
      <c r="H244" s="1"/>
      <c r="I244" s="1" t="s">
        <v>106</v>
      </c>
      <c r="J244" s="4">
        <v>45336</v>
      </c>
      <c r="K244" s="4">
        <v>45324</v>
      </c>
      <c r="L244" s="1" t="s">
        <v>63</v>
      </c>
      <c r="M244" s="5">
        <v>90.89</v>
      </c>
      <c r="N244" s="5" t="s">
        <v>64</v>
      </c>
      <c r="O244" s="5" t="s">
        <v>65</v>
      </c>
      <c r="P244" s="5" t="s">
        <v>66</v>
      </c>
      <c r="Q244" s="5" t="str">
        <f t="shared" si="3"/>
        <v>GL500.57300207</v>
      </c>
      <c r="R244" s="104" t="str">
        <f>VLOOKUP($Q244,[9]Map!$D:$F,2,FALSE)</f>
        <v>D5701 - Wages &amp; Other</v>
      </c>
      <c r="S244" s="104" t="str">
        <f>VLOOKUP($Q244,[9]Map!$D:$F,3,FALSE)</f>
        <v>AC5710 - Wages Salaries &amp; Benefits</v>
      </c>
      <c r="T244" s="245" t="str">
        <f>VLOOKUP(D244,[9]Map!$A$12:$B$21,2,FALSE)</f>
        <v>GL journal entry</v>
      </c>
      <c r="U244" s="5"/>
      <c r="V244" s="1" t="s">
        <v>117</v>
      </c>
      <c r="W244" s="1" t="s">
        <v>486</v>
      </c>
      <c r="X244" s="1" t="s">
        <v>487</v>
      </c>
    </row>
    <row r="245" spans="1:24" hidden="1" x14ac:dyDescent="0.15">
      <c r="A245" s="1" t="s">
        <v>175</v>
      </c>
      <c r="B245" s="1" t="s">
        <v>109</v>
      </c>
      <c r="C245" s="1" t="s">
        <v>83</v>
      </c>
      <c r="D245" s="1" t="s">
        <v>93</v>
      </c>
      <c r="E245" s="1" t="s">
        <v>80</v>
      </c>
      <c r="F245" s="1" t="s">
        <v>330</v>
      </c>
      <c r="G245" s="1"/>
      <c r="H245" s="1"/>
      <c r="I245" s="1" t="s">
        <v>106</v>
      </c>
      <c r="J245" s="4">
        <v>45352</v>
      </c>
      <c r="K245" s="4">
        <v>45338</v>
      </c>
      <c r="L245" s="1" t="s">
        <v>63</v>
      </c>
      <c r="M245" s="5">
        <v>90.9</v>
      </c>
      <c r="N245" s="5" t="s">
        <v>64</v>
      </c>
      <c r="O245" s="5" t="s">
        <v>65</v>
      </c>
      <c r="P245" s="5" t="s">
        <v>66</v>
      </c>
      <c r="Q245" s="5" t="str">
        <f t="shared" si="3"/>
        <v>GL500.57300207</v>
      </c>
      <c r="R245" s="104" t="str">
        <f>VLOOKUP($Q245,[9]Map!$D:$F,2,FALSE)</f>
        <v>D5701 - Wages &amp; Other</v>
      </c>
      <c r="S245" s="104" t="str">
        <f>VLOOKUP($Q245,[9]Map!$D:$F,3,FALSE)</f>
        <v>AC5710 - Wages Salaries &amp; Benefits</v>
      </c>
      <c r="T245" s="245" t="str">
        <f>VLOOKUP(D245,[9]Map!$A$12:$B$21,2,FALSE)</f>
        <v>GL journal entry</v>
      </c>
      <c r="U245" s="5"/>
      <c r="V245" s="1" t="s">
        <v>117</v>
      </c>
      <c r="W245" s="1" t="s">
        <v>488</v>
      </c>
      <c r="X245" s="1" t="s">
        <v>489</v>
      </c>
    </row>
    <row r="246" spans="1:24" hidden="1" x14ac:dyDescent="0.15">
      <c r="A246" s="1" t="s">
        <v>175</v>
      </c>
      <c r="B246" s="1" t="s">
        <v>110</v>
      </c>
      <c r="C246" s="1" t="s">
        <v>85</v>
      </c>
      <c r="D246" s="1" t="s">
        <v>93</v>
      </c>
      <c r="E246" s="1" t="s">
        <v>80</v>
      </c>
      <c r="F246" s="1" t="s">
        <v>139</v>
      </c>
      <c r="G246" s="1"/>
      <c r="H246" s="1"/>
      <c r="I246" s="1" t="s">
        <v>106</v>
      </c>
      <c r="J246" s="4">
        <v>45307</v>
      </c>
      <c r="K246" s="4">
        <v>45296</v>
      </c>
      <c r="L246" s="1" t="s">
        <v>63</v>
      </c>
      <c r="M246" s="5">
        <v>189.07</v>
      </c>
      <c r="N246" s="5" t="s">
        <v>64</v>
      </c>
      <c r="O246" s="5" t="s">
        <v>65</v>
      </c>
      <c r="P246" s="5" t="s">
        <v>66</v>
      </c>
      <c r="Q246" s="5" t="str">
        <f t="shared" si="3"/>
        <v>GL500.57300212</v>
      </c>
      <c r="R246" s="104" t="str">
        <f>VLOOKUP($Q246,[9]Map!$D:$F,2,FALSE)</f>
        <v>D5701 - Wages &amp; Other</v>
      </c>
      <c r="S246" s="104" t="str">
        <f>VLOOKUP($Q246,[9]Map!$D:$F,3,FALSE)</f>
        <v>AC5710 - Wages Salaries &amp; Benefits</v>
      </c>
      <c r="T246" s="245" t="str">
        <f>VLOOKUP(D246,[9]Map!$A$12:$B$21,2,FALSE)</f>
        <v>GL journal entry</v>
      </c>
      <c r="U246" s="5"/>
      <c r="V246" s="1" t="s">
        <v>117</v>
      </c>
      <c r="W246" s="1" t="s">
        <v>482</v>
      </c>
      <c r="X246" s="1" t="s">
        <v>483</v>
      </c>
    </row>
    <row r="247" spans="1:24" hidden="1" x14ac:dyDescent="0.15">
      <c r="A247" s="1" t="s">
        <v>175</v>
      </c>
      <c r="B247" s="1" t="s">
        <v>110</v>
      </c>
      <c r="C247" s="1" t="s">
        <v>85</v>
      </c>
      <c r="D247" s="1" t="s">
        <v>93</v>
      </c>
      <c r="E247" s="1" t="s">
        <v>80</v>
      </c>
      <c r="F247" s="1" t="s">
        <v>139</v>
      </c>
      <c r="G247" s="1"/>
      <c r="H247" s="1"/>
      <c r="I247" s="1" t="s">
        <v>106</v>
      </c>
      <c r="J247" s="4">
        <v>45315</v>
      </c>
      <c r="K247" s="4">
        <v>45310</v>
      </c>
      <c r="L247" s="1" t="s">
        <v>63</v>
      </c>
      <c r="M247" s="5">
        <v>189.07</v>
      </c>
      <c r="N247" s="5" t="s">
        <v>64</v>
      </c>
      <c r="O247" s="5" t="s">
        <v>65</v>
      </c>
      <c r="P247" s="5" t="s">
        <v>66</v>
      </c>
      <c r="Q247" s="5" t="str">
        <f t="shared" si="3"/>
        <v>GL500.57300212</v>
      </c>
      <c r="R247" s="104" t="str">
        <f>VLOOKUP($Q247,[9]Map!$D:$F,2,FALSE)</f>
        <v>D5701 - Wages &amp; Other</v>
      </c>
      <c r="S247" s="104" t="str">
        <f>VLOOKUP($Q247,[9]Map!$D:$F,3,FALSE)</f>
        <v>AC5710 - Wages Salaries &amp; Benefits</v>
      </c>
      <c r="T247" s="245" t="str">
        <f>VLOOKUP(D247,[9]Map!$A$12:$B$21,2,FALSE)</f>
        <v>GL journal entry</v>
      </c>
      <c r="U247" s="5"/>
      <c r="V247" s="1" t="s">
        <v>117</v>
      </c>
      <c r="W247" s="1" t="s">
        <v>484</v>
      </c>
      <c r="X247" s="1" t="s">
        <v>485</v>
      </c>
    </row>
    <row r="248" spans="1:24" hidden="1" x14ac:dyDescent="0.15">
      <c r="A248" s="1" t="s">
        <v>175</v>
      </c>
      <c r="B248" s="1" t="s">
        <v>110</v>
      </c>
      <c r="C248" s="1" t="s">
        <v>85</v>
      </c>
      <c r="D248" s="1" t="s">
        <v>93</v>
      </c>
      <c r="E248" s="1" t="s">
        <v>490</v>
      </c>
      <c r="F248" s="1" t="s">
        <v>139</v>
      </c>
      <c r="G248" s="1"/>
      <c r="H248" s="1"/>
      <c r="I248" s="1" t="s">
        <v>106</v>
      </c>
      <c r="J248" s="4">
        <v>45322</v>
      </c>
      <c r="K248" s="4">
        <v>45322</v>
      </c>
      <c r="L248" s="1" t="s">
        <v>63</v>
      </c>
      <c r="M248" s="5">
        <v>828.76</v>
      </c>
      <c r="N248" s="5" t="s">
        <v>64</v>
      </c>
      <c r="O248" s="5" t="s">
        <v>65</v>
      </c>
      <c r="P248" s="5" t="s">
        <v>66</v>
      </c>
      <c r="Q248" s="5" t="str">
        <f t="shared" si="3"/>
        <v>GL500.57300212</v>
      </c>
      <c r="R248" s="104" t="str">
        <f>VLOOKUP($Q248,[9]Map!$D:$F,2,FALSE)</f>
        <v>D5701 - Wages &amp; Other</v>
      </c>
      <c r="S248" s="104" t="str">
        <f>VLOOKUP($Q248,[9]Map!$D:$F,3,FALSE)</f>
        <v>AC5710 - Wages Salaries &amp; Benefits</v>
      </c>
      <c r="T248" s="245" t="str">
        <f>VLOOKUP(D248,[9]Map!$A$12:$B$21,2,FALSE)</f>
        <v>GL journal entry</v>
      </c>
      <c r="U248" s="5"/>
      <c r="V248" s="1" t="s">
        <v>116</v>
      </c>
      <c r="W248" s="1" t="s">
        <v>491</v>
      </c>
      <c r="X248" s="1" t="s">
        <v>320</v>
      </c>
    </row>
    <row r="249" spans="1:24" hidden="1" x14ac:dyDescent="0.15">
      <c r="A249" s="1" t="s">
        <v>175</v>
      </c>
      <c r="B249" s="1" t="s">
        <v>110</v>
      </c>
      <c r="C249" s="1" t="s">
        <v>85</v>
      </c>
      <c r="D249" s="1" t="s">
        <v>93</v>
      </c>
      <c r="E249" s="1" t="s">
        <v>490</v>
      </c>
      <c r="F249" s="1" t="s">
        <v>139</v>
      </c>
      <c r="G249" s="1"/>
      <c r="H249" s="1"/>
      <c r="I249" s="1" t="s">
        <v>106</v>
      </c>
      <c r="J249" s="4">
        <v>45322</v>
      </c>
      <c r="K249" s="4">
        <v>45322</v>
      </c>
      <c r="L249" s="1" t="s">
        <v>63</v>
      </c>
      <c r="M249" s="5">
        <v>986.37</v>
      </c>
      <c r="N249" s="5" t="s">
        <v>64</v>
      </c>
      <c r="O249" s="5" t="s">
        <v>65</v>
      </c>
      <c r="P249" s="5" t="s">
        <v>66</v>
      </c>
      <c r="Q249" s="5" t="str">
        <f t="shared" si="3"/>
        <v>GL500.57300212</v>
      </c>
      <c r="R249" s="104" t="str">
        <f>VLOOKUP($Q249,[9]Map!$D:$F,2,FALSE)</f>
        <v>D5701 - Wages &amp; Other</v>
      </c>
      <c r="S249" s="104" t="str">
        <f>VLOOKUP($Q249,[9]Map!$D:$F,3,FALSE)</f>
        <v>AC5710 - Wages Salaries &amp; Benefits</v>
      </c>
      <c r="T249" s="245" t="str">
        <f>VLOOKUP(D249,[9]Map!$A$12:$B$21,2,FALSE)</f>
        <v>GL journal entry</v>
      </c>
      <c r="U249" s="5"/>
      <c r="V249" s="1" t="s">
        <v>116</v>
      </c>
      <c r="W249" s="1" t="s">
        <v>491</v>
      </c>
      <c r="X249" s="1" t="s">
        <v>320</v>
      </c>
    </row>
    <row r="250" spans="1:24" hidden="1" x14ac:dyDescent="0.15">
      <c r="A250" s="1" t="s">
        <v>175</v>
      </c>
      <c r="B250" s="1" t="s">
        <v>110</v>
      </c>
      <c r="C250" s="1" t="s">
        <v>85</v>
      </c>
      <c r="D250" s="1" t="s">
        <v>93</v>
      </c>
      <c r="E250" s="1" t="s">
        <v>495</v>
      </c>
      <c r="F250" s="1" t="s">
        <v>330</v>
      </c>
      <c r="G250" s="1"/>
      <c r="H250" s="1"/>
      <c r="I250" s="1" t="s">
        <v>106</v>
      </c>
      <c r="J250" s="4">
        <v>45351</v>
      </c>
      <c r="K250" s="4">
        <v>45351</v>
      </c>
      <c r="L250" s="1" t="s">
        <v>63</v>
      </c>
      <c r="M250" s="5">
        <v>-73.930000000000007</v>
      </c>
      <c r="N250" s="5" t="s">
        <v>64</v>
      </c>
      <c r="O250" s="5" t="s">
        <v>65</v>
      </c>
      <c r="P250" s="5" t="s">
        <v>66</v>
      </c>
      <c r="Q250" s="5" t="str">
        <f t="shared" si="3"/>
        <v>GL500.57300212</v>
      </c>
      <c r="R250" s="104" t="str">
        <f>VLOOKUP($Q250,[9]Map!$D:$F,2,FALSE)</f>
        <v>D5701 - Wages &amp; Other</v>
      </c>
      <c r="S250" s="104" t="str">
        <f>VLOOKUP($Q250,[9]Map!$D:$F,3,FALSE)</f>
        <v>AC5710 - Wages Salaries &amp; Benefits</v>
      </c>
      <c r="T250" s="245" t="str">
        <f>VLOOKUP(D250,[9]Map!$A$12:$B$21,2,FALSE)</f>
        <v>GL journal entry</v>
      </c>
      <c r="U250" s="5"/>
      <c r="V250" s="1" t="s">
        <v>116</v>
      </c>
      <c r="W250" s="1" t="s">
        <v>492</v>
      </c>
      <c r="X250" s="1" t="s">
        <v>493</v>
      </c>
    </row>
    <row r="251" spans="1:24" hidden="1" x14ac:dyDescent="0.15">
      <c r="A251" s="1" t="s">
        <v>175</v>
      </c>
      <c r="B251" s="1" t="s">
        <v>110</v>
      </c>
      <c r="C251" s="1" t="s">
        <v>85</v>
      </c>
      <c r="D251" s="1" t="s">
        <v>93</v>
      </c>
      <c r="E251" s="1" t="s">
        <v>80</v>
      </c>
      <c r="F251" s="1" t="s">
        <v>330</v>
      </c>
      <c r="G251" s="1"/>
      <c r="H251" s="1"/>
      <c r="I251" s="1" t="s">
        <v>106</v>
      </c>
      <c r="J251" s="4">
        <v>45336</v>
      </c>
      <c r="K251" s="4">
        <v>45324</v>
      </c>
      <c r="L251" s="1" t="s">
        <v>63</v>
      </c>
      <c r="M251" s="5">
        <v>148.69</v>
      </c>
      <c r="N251" s="5" t="s">
        <v>64</v>
      </c>
      <c r="O251" s="5" t="s">
        <v>65</v>
      </c>
      <c r="P251" s="5" t="s">
        <v>66</v>
      </c>
      <c r="Q251" s="5" t="str">
        <f t="shared" si="3"/>
        <v>GL500.57300212</v>
      </c>
      <c r="R251" s="104" t="str">
        <f>VLOOKUP($Q251,[9]Map!$D:$F,2,FALSE)</f>
        <v>D5701 - Wages &amp; Other</v>
      </c>
      <c r="S251" s="104" t="str">
        <f>VLOOKUP($Q251,[9]Map!$D:$F,3,FALSE)</f>
        <v>AC5710 - Wages Salaries &amp; Benefits</v>
      </c>
      <c r="T251" s="245" t="str">
        <f>VLOOKUP(D251,[9]Map!$A$12:$B$21,2,FALSE)</f>
        <v>GL journal entry</v>
      </c>
      <c r="U251" s="5"/>
      <c r="V251" s="1" t="s">
        <v>117</v>
      </c>
      <c r="W251" s="1" t="s">
        <v>486</v>
      </c>
      <c r="X251" s="1" t="s">
        <v>487</v>
      </c>
    </row>
    <row r="252" spans="1:24" hidden="1" x14ac:dyDescent="0.15">
      <c r="A252" s="1" t="s">
        <v>175</v>
      </c>
      <c r="B252" s="1" t="s">
        <v>110</v>
      </c>
      <c r="C252" s="1" t="s">
        <v>85</v>
      </c>
      <c r="D252" s="1" t="s">
        <v>93</v>
      </c>
      <c r="E252" s="1" t="s">
        <v>80</v>
      </c>
      <c r="F252" s="1" t="s">
        <v>330</v>
      </c>
      <c r="G252" s="1"/>
      <c r="H252" s="1"/>
      <c r="I252" s="1" t="s">
        <v>106</v>
      </c>
      <c r="J252" s="4">
        <v>45352</v>
      </c>
      <c r="K252" s="4">
        <v>45338</v>
      </c>
      <c r="L252" s="1" t="s">
        <v>63</v>
      </c>
      <c r="M252" s="5">
        <v>148.69</v>
      </c>
      <c r="N252" s="5" t="s">
        <v>64</v>
      </c>
      <c r="O252" s="5" t="s">
        <v>65</v>
      </c>
      <c r="P252" s="5" t="s">
        <v>66</v>
      </c>
      <c r="Q252" s="5" t="str">
        <f t="shared" si="3"/>
        <v>GL500.57300212</v>
      </c>
      <c r="R252" s="104" t="str">
        <f>VLOOKUP($Q252,[9]Map!$D:$F,2,FALSE)</f>
        <v>D5701 - Wages &amp; Other</v>
      </c>
      <c r="S252" s="104" t="str">
        <f>VLOOKUP($Q252,[9]Map!$D:$F,3,FALSE)</f>
        <v>AC5710 - Wages Salaries &amp; Benefits</v>
      </c>
      <c r="T252" s="245" t="str">
        <f>VLOOKUP(D252,[9]Map!$A$12:$B$21,2,FALSE)</f>
        <v>GL journal entry</v>
      </c>
      <c r="U252" s="5"/>
      <c r="V252" s="1" t="s">
        <v>117</v>
      </c>
      <c r="W252" s="1" t="s">
        <v>488</v>
      </c>
      <c r="X252" s="1" t="s">
        <v>489</v>
      </c>
    </row>
    <row r="253" spans="1:24" hidden="1" x14ac:dyDescent="0.15">
      <c r="A253" s="1" t="s">
        <v>175</v>
      </c>
      <c r="B253" s="1" t="s">
        <v>110</v>
      </c>
      <c r="C253" s="1" t="s">
        <v>85</v>
      </c>
      <c r="D253" s="1" t="s">
        <v>93</v>
      </c>
      <c r="E253" s="1" t="s">
        <v>490</v>
      </c>
      <c r="F253" s="1" t="s">
        <v>330</v>
      </c>
      <c r="G253" s="1"/>
      <c r="H253" s="1"/>
      <c r="I253" s="1" t="s">
        <v>106</v>
      </c>
      <c r="J253" s="4">
        <v>45351</v>
      </c>
      <c r="K253" s="4">
        <v>45351</v>
      </c>
      <c r="L253" s="1" t="s">
        <v>63</v>
      </c>
      <c r="M253" s="5">
        <v>152.94999999999999</v>
      </c>
      <c r="N253" s="5" t="s">
        <v>64</v>
      </c>
      <c r="O253" s="5" t="s">
        <v>65</v>
      </c>
      <c r="P253" s="5" t="s">
        <v>66</v>
      </c>
      <c r="Q253" s="5" t="str">
        <f t="shared" si="3"/>
        <v>GL500.57300212</v>
      </c>
      <c r="R253" s="104" t="str">
        <f>VLOOKUP($Q253,[9]Map!$D:$F,2,FALSE)</f>
        <v>D5701 - Wages &amp; Other</v>
      </c>
      <c r="S253" s="104" t="str">
        <f>VLOOKUP($Q253,[9]Map!$D:$F,3,FALSE)</f>
        <v>AC5710 - Wages Salaries &amp; Benefits</v>
      </c>
      <c r="T253" s="245" t="str">
        <f>VLOOKUP(D253,[9]Map!$A$12:$B$21,2,FALSE)</f>
        <v>GL journal entry</v>
      </c>
      <c r="U253" s="5"/>
      <c r="V253" s="1" t="s">
        <v>116</v>
      </c>
      <c r="W253" s="1" t="s">
        <v>492</v>
      </c>
      <c r="X253" s="1" t="s">
        <v>493</v>
      </c>
    </row>
    <row r="254" spans="1:24" hidden="1" x14ac:dyDescent="0.15">
      <c r="A254" s="1" t="s">
        <v>175</v>
      </c>
      <c r="B254" s="1" t="s">
        <v>111</v>
      </c>
      <c r="C254" s="1" t="s">
        <v>87</v>
      </c>
      <c r="D254" s="1" t="s">
        <v>93</v>
      </c>
      <c r="E254" s="1" t="s">
        <v>80</v>
      </c>
      <c r="F254" s="1" t="s">
        <v>139</v>
      </c>
      <c r="G254" s="1"/>
      <c r="H254" s="1"/>
      <c r="I254" s="1" t="s">
        <v>106</v>
      </c>
      <c r="J254" s="4">
        <v>45307</v>
      </c>
      <c r="K254" s="4">
        <v>45296</v>
      </c>
      <c r="L254" s="1" t="s">
        <v>63</v>
      </c>
      <c r="M254" s="5">
        <v>2335.13</v>
      </c>
      <c r="N254" s="5" t="s">
        <v>64</v>
      </c>
      <c r="O254" s="5" t="s">
        <v>65</v>
      </c>
      <c r="P254" s="5" t="s">
        <v>66</v>
      </c>
      <c r="Q254" s="5" t="str">
        <f t="shared" si="3"/>
        <v>GL500.57310028</v>
      </c>
      <c r="R254" s="104" t="str">
        <f>VLOOKUP($Q254,[9]Map!$D:$F,2,FALSE)</f>
        <v>D5701 - Wages &amp; Other</v>
      </c>
      <c r="S254" s="104" t="str">
        <f>VLOOKUP($Q254,[9]Map!$D:$F,3,FALSE)</f>
        <v>AC5710 - Wages Salaries &amp; Benefits</v>
      </c>
      <c r="T254" s="245" t="str">
        <f>VLOOKUP(D254,[9]Map!$A$12:$B$21,2,FALSE)</f>
        <v>GL journal entry</v>
      </c>
      <c r="U254" s="5"/>
      <c r="V254" s="1" t="s">
        <v>117</v>
      </c>
      <c r="W254" s="1" t="s">
        <v>482</v>
      </c>
      <c r="X254" s="1" t="s">
        <v>483</v>
      </c>
    </row>
    <row r="255" spans="1:24" hidden="1" x14ac:dyDescent="0.15">
      <c r="A255" s="1" t="s">
        <v>175</v>
      </c>
      <c r="B255" s="1" t="s">
        <v>111</v>
      </c>
      <c r="C255" s="1" t="s">
        <v>87</v>
      </c>
      <c r="D255" s="1" t="s">
        <v>93</v>
      </c>
      <c r="E255" s="1" t="s">
        <v>80</v>
      </c>
      <c r="F255" s="1" t="s">
        <v>139</v>
      </c>
      <c r="G255" s="1"/>
      <c r="H255" s="1"/>
      <c r="I255" s="1" t="s">
        <v>106</v>
      </c>
      <c r="J255" s="4">
        <v>45315</v>
      </c>
      <c r="K255" s="4">
        <v>45310</v>
      </c>
      <c r="L255" s="1" t="s">
        <v>63</v>
      </c>
      <c r="M255" s="5">
        <v>2311.48</v>
      </c>
      <c r="N255" s="5" t="s">
        <v>64</v>
      </c>
      <c r="O255" s="5" t="s">
        <v>65</v>
      </c>
      <c r="P255" s="5" t="s">
        <v>66</v>
      </c>
      <c r="Q255" s="5" t="str">
        <f t="shared" si="3"/>
        <v>GL500.57310028</v>
      </c>
      <c r="R255" s="104" t="str">
        <f>VLOOKUP($Q255,[9]Map!$D:$F,2,FALSE)</f>
        <v>D5701 - Wages &amp; Other</v>
      </c>
      <c r="S255" s="104" t="str">
        <f>VLOOKUP($Q255,[9]Map!$D:$F,3,FALSE)</f>
        <v>AC5710 - Wages Salaries &amp; Benefits</v>
      </c>
      <c r="T255" s="245" t="str">
        <f>VLOOKUP(D255,[9]Map!$A$12:$B$21,2,FALSE)</f>
        <v>GL journal entry</v>
      </c>
      <c r="U255" s="5"/>
      <c r="V255" s="1" t="s">
        <v>117</v>
      </c>
      <c r="W255" s="1" t="s">
        <v>484</v>
      </c>
      <c r="X255" s="1" t="s">
        <v>485</v>
      </c>
    </row>
    <row r="256" spans="1:24" hidden="1" x14ac:dyDescent="0.15">
      <c r="A256" s="1" t="s">
        <v>175</v>
      </c>
      <c r="B256" s="1" t="s">
        <v>111</v>
      </c>
      <c r="C256" s="1" t="s">
        <v>87</v>
      </c>
      <c r="D256" s="1" t="s">
        <v>93</v>
      </c>
      <c r="E256" s="1" t="s">
        <v>80</v>
      </c>
      <c r="F256" s="1" t="s">
        <v>330</v>
      </c>
      <c r="G256" s="1"/>
      <c r="H256" s="1"/>
      <c r="I256" s="1" t="s">
        <v>106</v>
      </c>
      <c r="J256" s="4">
        <v>45336</v>
      </c>
      <c r="K256" s="4">
        <v>45324</v>
      </c>
      <c r="L256" s="1" t="s">
        <v>63</v>
      </c>
      <c r="M256" s="5">
        <v>2023.28</v>
      </c>
      <c r="N256" s="5" t="s">
        <v>64</v>
      </c>
      <c r="O256" s="5" t="s">
        <v>65</v>
      </c>
      <c r="P256" s="5" t="s">
        <v>66</v>
      </c>
      <c r="Q256" s="5" t="str">
        <f t="shared" si="3"/>
        <v>GL500.57310028</v>
      </c>
      <c r="R256" s="104" t="str">
        <f>VLOOKUP($Q256,[9]Map!$D:$F,2,FALSE)</f>
        <v>D5701 - Wages &amp; Other</v>
      </c>
      <c r="S256" s="104" t="str">
        <f>VLOOKUP($Q256,[9]Map!$D:$F,3,FALSE)</f>
        <v>AC5710 - Wages Salaries &amp; Benefits</v>
      </c>
      <c r="T256" s="245" t="str">
        <f>VLOOKUP(D256,[9]Map!$A$12:$B$21,2,FALSE)</f>
        <v>GL journal entry</v>
      </c>
      <c r="U256" s="5"/>
      <c r="V256" s="1" t="s">
        <v>117</v>
      </c>
      <c r="W256" s="1" t="s">
        <v>486</v>
      </c>
      <c r="X256" s="1" t="s">
        <v>487</v>
      </c>
    </row>
    <row r="257" spans="1:24" hidden="1" x14ac:dyDescent="0.15">
      <c r="A257" s="1" t="s">
        <v>175</v>
      </c>
      <c r="B257" s="1" t="s">
        <v>111</v>
      </c>
      <c r="C257" s="1" t="s">
        <v>87</v>
      </c>
      <c r="D257" s="1" t="s">
        <v>93</v>
      </c>
      <c r="E257" s="1" t="s">
        <v>80</v>
      </c>
      <c r="F257" s="1" t="s">
        <v>330</v>
      </c>
      <c r="G257" s="1"/>
      <c r="H257" s="1"/>
      <c r="I257" s="1" t="s">
        <v>106</v>
      </c>
      <c r="J257" s="4">
        <v>45352</v>
      </c>
      <c r="K257" s="4">
        <v>45338</v>
      </c>
      <c r="L257" s="1" t="s">
        <v>63</v>
      </c>
      <c r="M257" s="5">
        <v>2023.28</v>
      </c>
      <c r="N257" s="5" t="s">
        <v>64</v>
      </c>
      <c r="O257" s="5" t="s">
        <v>65</v>
      </c>
      <c r="P257" s="5" t="s">
        <v>66</v>
      </c>
      <c r="Q257" s="5" t="str">
        <f t="shared" si="3"/>
        <v>GL500.57310028</v>
      </c>
      <c r="R257" s="104" t="str">
        <f>VLOOKUP($Q257,[9]Map!$D:$F,2,FALSE)</f>
        <v>D5701 - Wages &amp; Other</v>
      </c>
      <c r="S257" s="104" t="str">
        <f>VLOOKUP($Q257,[9]Map!$D:$F,3,FALSE)</f>
        <v>AC5710 - Wages Salaries &amp; Benefits</v>
      </c>
      <c r="T257" s="245" t="str">
        <f>VLOOKUP(D257,[9]Map!$A$12:$B$21,2,FALSE)</f>
        <v>GL journal entry</v>
      </c>
      <c r="U257" s="5"/>
      <c r="V257" s="1" t="s">
        <v>117</v>
      </c>
      <c r="W257" s="1" t="s">
        <v>488</v>
      </c>
      <c r="X257" s="1" t="s">
        <v>489</v>
      </c>
    </row>
    <row r="258" spans="1:24" hidden="1" x14ac:dyDescent="0.15">
      <c r="A258" s="1" t="s">
        <v>175</v>
      </c>
      <c r="B258" s="1" t="s">
        <v>112</v>
      </c>
      <c r="C258" s="1" t="s">
        <v>89</v>
      </c>
      <c r="D258" s="1" t="s">
        <v>93</v>
      </c>
      <c r="E258" s="1" t="s">
        <v>496</v>
      </c>
      <c r="F258" s="1" t="s">
        <v>139</v>
      </c>
      <c r="G258" s="1"/>
      <c r="H258" s="1"/>
      <c r="I258" s="1" t="s">
        <v>106</v>
      </c>
      <c r="J258" s="4">
        <v>45322</v>
      </c>
      <c r="K258" s="4">
        <v>45322</v>
      </c>
      <c r="L258" s="1" t="s">
        <v>63</v>
      </c>
      <c r="M258" s="5">
        <v>-8069.75</v>
      </c>
      <c r="N258" s="5" t="s">
        <v>64</v>
      </c>
      <c r="O258" s="5" t="s">
        <v>65</v>
      </c>
      <c r="P258" s="5" t="s">
        <v>66</v>
      </c>
      <c r="Q258" s="5" t="str">
        <f t="shared" ref="Q258:Q321" si="4">CONCATENATE(P258,".",B258)</f>
        <v>GL500.57800077</v>
      </c>
      <c r="R258" s="104" t="str">
        <f>VLOOKUP($Q258,[9]Map!$D:$F,2,FALSE)</f>
        <v>D5701 - Wages &amp; Other</v>
      </c>
      <c r="S258" s="104" t="str">
        <f>VLOOKUP($Q258,[9]Map!$D:$F,3,FALSE)</f>
        <v>AC5710 - Wages Salaries &amp; Benefits</v>
      </c>
      <c r="T258" s="245" t="str">
        <f>VLOOKUP(D258,[9]Map!$A$12:$B$21,2,FALSE)</f>
        <v>GL journal entry</v>
      </c>
      <c r="U258" s="5"/>
      <c r="V258" s="1" t="s">
        <v>117</v>
      </c>
      <c r="W258" s="1" t="s">
        <v>497</v>
      </c>
      <c r="X258" s="1" t="s">
        <v>498</v>
      </c>
    </row>
    <row r="259" spans="1:24" hidden="1" x14ac:dyDescent="0.15">
      <c r="A259" s="1" t="s">
        <v>175</v>
      </c>
      <c r="B259" s="1" t="s">
        <v>112</v>
      </c>
      <c r="C259" s="1" t="s">
        <v>89</v>
      </c>
      <c r="D259" s="1" t="s">
        <v>93</v>
      </c>
      <c r="E259" s="1" t="s">
        <v>80</v>
      </c>
      <c r="F259" s="1" t="s">
        <v>139</v>
      </c>
      <c r="G259" s="1"/>
      <c r="H259" s="1"/>
      <c r="I259" s="1" t="s">
        <v>106</v>
      </c>
      <c r="J259" s="4">
        <v>45307</v>
      </c>
      <c r="K259" s="4">
        <v>45296</v>
      </c>
      <c r="L259" s="1" t="s">
        <v>63</v>
      </c>
      <c r="M259" s="5">
        <v>77.5</v>
      </c>
      <c r="N259" s="5" t="s">
        <v>64</v>
      </c>
      <c r="O259" s="5" t="s">
        <v>65</v>
      </c>
      <c r="P259" s="5" t="s">
        <v>66</v>
      </c>
      <c r="Q259" s="5" t="str">
        <f t="shared" si="4"/>
        <v>GL500.57800077</v>
      </c>
      <c r="R259" s="104" t="str">
        <f>VLOOKUP($Q259,[9]Map!$D:$F,2,FALSE)</f>
        <v>D5701 - Wages &amp; Other</v>
      </c>
      <c r="S259" s="104" t="str">
        <f>VLOOKUP($Q259,[9]Map!$D:$F,3,FALSE)</f>
        <v>AC5710 - Wages Salaries &amp; Benefits</v>
      </c>
      <c r="T259" s="245" t="str">
        <f>VLOOKUP(D259,[9]Map!$A$12:$B$21,2,FALSE)</f>
        <v>GL journal entry</v>
      </c>
      <c r="U259" s="5"/>
      <c r="V259" s="1" t="s">
        <v>117</v>
      </c>
      <c r="W259" s="1" t="s">
        <v>482</v>
      </c>
      <c r="X259" s="1" t="s">
        <v>483</v>
      </c>
    </row>
    <row r="260" spans="1:24" hidden="1" x14ac:dyDescent="0.15">
      <c r="A260" s="1" t="s">
        <v>175</v>
      </c>
      <c r="B260" s="1" t="s">
        <v>112</v>
      </c>
      <c r="C260" s="1" t="s">
        <v>89</v>
      </c>
      <c r="D260" s="1" t="s">
        <v>93</v>
      </c>
      <c r="E260" s="1" t="s">
        <v>80</v>
      </c>
      <c r="F260" s="1" t="s">
        <v>139</v>
      </c>
      <c r="G260" s="1"/>
      <c r="H260" s="1"/>
      <c r="I260" s="1" t="s">
        <v>106</v>
      </c>
      <c r="J260" s="4">
        <v>45315</v>
      </c>
      <c r="K260" s="4">
        <v>45310</v>
      </c>
      <c r="L260" s="1" t="s">
        <v>63</v>
      </c>
      <c r="M260" s="5">
        <v>90.87</v>
      </c>
      <c r="N260" s="5" t="s">
        <v>64</v>
      </c>
      <c r="O260" s="5" t="s">
        <v>65</v>
      </c>
      <c r="P260" s="5" t="s">
        <v>66</v>
      </c>
      <c r="Q260" s="5" t="str">
        <f t="shared" si="4"/>
        <v>GL500.57800077</v>
      </c>
      <c r="R260" s="104" t="str">
        <f>VLOOKUP($Q260,[9]Map!$D:$F,2,FALSE)</f>
        <v>D5701 - Wages &amp; Other</v>
      </c>
      <c r="S260" s="104" t="str">
        <f>VLOOKUP($Q260,[9]Map!$D:$F,3,FALSE)</f>
        <v>AC5710 - Wages Salaries &amp; Benefits</v>
      </c>
      <c r="T260" s="245" t="str">
        <f>VLOOKUP(D260,[9]Map!$A$12:$B$21,2,FALSE)</f>
        <v>GL journal entry</v>
      </c>
      <c r="U260" s="5"/>
      <c r="V260" s="1" t="s">
        <v>117</v>
      </c>
      <c r="W260" s="1" t="s">
        <v>484</v>
      </c>
      <c r="X260" s="1" t="s">
        <v>485</v>
      </c>
    </row>
    <row r="261" spans="1:24" hidden="1" x14ac:dyDescent="0.15">
      <c r="A261" s="1" t="s">
        <v>175</v>
      </c>
      <c r="B261" s="1" t="s">
        <v>112</v>
      </c>
      <c r="C261" s="1" t="s">
        <v>89</v>
      </c>
      <c r="D261" s="1" t="s">
        <v>93</v>
      </c>
      <c r="E261" s="1" t="s">
        <v>96</v>
      </c>
      <c r="F261" s="1" t="s">
        <v>139</v>
      </c>
      <c r="G261" s="1"/>
      <c r="H261" s="1"/>
      <c r="I261" s="1" t="s">
        <v>106</v>
      </c>
      <c r="J261" s="4">
        <v>45323</v>
      </c>
      <c r="K261" s="4">
        <v>45322</v>
      </c>
      <c r="L261" s="1" t="s">
        <v>63</v>
      </c>
      <c r="M261" s="5">
        <v>4187</v>
      </c>
      <c r="N261" s="5" t="s">
        <v>64</v>
      </c>
      <c r="O261" s="5" t="s">
        <v>65</v>
      </c>
      <c r="P261" s="5" t="s">
        <v>66</v>
      </c>
      <c r="Q261" s="5" t="str">
        <f t="shared" si="4"/>
        <v>GL500.57800077</v>
      </c>
      <c r="R261" s="104" t="str">
        <f>VLOOKUP($Q261,[9]Map!$D:$F,2,FALSE)</f>
        <v>D5701 - Wages &amp; Other</v>
      </c>
      <c r="S261" s="104" t="str">
        <f>VLOOKUP($Q261,[9]Map!$D:$F,3,FALSE)</f>
        <v>AC5710 - Wages Salaries &amp; Benefits</v>
      </c>
      <c r="T261" s="245" t="str">
        <f>VLOOKUP(D261,[9]Map!$A$12:$B$21,2,FALSE)</f>
        <v>GL journal entry</v>
      </c>
      <c r="U261" s="5"/>
      <c r="V261" s="1" t="s">
        <v>117</v>
      </c>
      <c r="W261" s="1" t="s">
        <v>499</v>
      </c>
      <c r="X261" s="1" t="s">
        <v>500</v>
      </c>
    </row>
    <row r="262" spans="1:24" hidden="1" x14ac:dyDescent="0.15">
      <c r="A262" s="1" t="s">
        <v>175</v>
      </c>
      <c r="B262" s="1" t="s">
        <v>112</v>
      </c>
      <c r="C262" s="1" t="s">
        <v>89</v>
      </c>
      <c r="D262" s="1" t="s">
        <v>93</v>
      </c>
      <c r="E262" s="1" t="s">
        <v>490</v>
      </c>
      <c r="F262" s="1" t="s">
        <v>139</v>
      </c>
      <c r="G262" s="1"/>
      <c r="H262" s="1"/>
      <c r="I262" s="1" t="s">
        <v>106</v>
      </c>
      <c r="J262" s="4">
        <v>45322</v>
      </c>
      <c r="K262" s="4">
        <v>45322</v>
      </c>
      <c r="L262" s="1" t="s">
        <v>63</v>
      </c>
      <c r="M262" s="5">
        <v>378.86</v>
      </c>
      <c r="N262" s="5" t="s">
        <v>64</v>
      </c>
      <c r="O262" s="5" t="s">
        <v>65</v>
      </c>
      <c r="P262" s="5" t="s">
        <v>66</v>
      </c>
      <c r="Q262" s="5" t="str">
        <f t="shared" si="4"/>
        <v>GL500.57800077</v>
      </c>
      <c r="R262" s="104" t="str">
        <f>VLOOKUP($Q262,[9]Map!$D:$F,2,FALSE)</f>
        <v>D5701 - Wages &amp; Other</v>
      </c>
      <c r="S262" s="104" t="str">
        <f>VLOOKUP($Q262,[9]Map!$D:$F,3,FALSE)</f>
        <v>AC5710 - Wages Salaries &amp; Benefits</v>
      </c>
      <c r="T262" s="245" t="str">
        <f>VLOOKUP(D262,[9]Map!$A$12:$B$21,2,FALSE)</f>
        <v>GL journal entry</v>
      </c>
      <c r="U262" s="5"/>
      <c r="V262" s="1" t="s">
        <v>116</v>
      </c>
      <c r="W262" s="1" t="s">
        <v>491</v>
      </c>
      <c r="X262" s="1" t="s">
        <v>320</v>
      </c>
    </row>
    <row r="263" spans="1:24" hidden="1" x14ac:dyDescent="0.15">
      <c r="A263" s="1" t="s">
        <v>175</v>
      </c>
      <c r="B263" s="1" t="s">
        <v>112</v>
      </c>
      <c r="C263" s="1" t="s">
        <v>89</v>
      </c>
      <c r="D263" s="1" t="s">
        <v>93</v>
      </c>
      <c r="E263" s="1" t="s">
        <v>490</v>
      </c>
      <c r="F263" s="1" t="s">
        <v>139</v>
      </c>
      <c r="G263" s="1"/>
      <c r="H263" s="1"/>
      <c r="I263" s="1" t="s">
        <v>106</v>
      </c>
      <c r="J263" s="4">
        <v>45322</v>
      </c>
      <c r="K263" s="4">
        <v>45322</v>
      </c>
      <c r="L263" s="1" t="s">
        <v>63</v>
      </c>
      <c r="M263" s="5">
        <v>441.93</v>
      </c>
      <c r="N263" s="5" t="s">
        <v>64</v>
      </c>
      <c r="O263" s="5" t="s">
        <v>65</v>
      </c>
      <c r="P263" s="5" t="s">
        <v>66</v>
      </c>
      <c r="Q263" s="5" t="str">
        <f t="shared" si="4"/>
        <v>GL500.57800077</v>
      </c>
      <c r="R263" s="104" t="str">
        <f>VLOOKUP($Q263,[9]Map!$D:$F,2,FALSE)</f>
        <v>D5701 - Wages &amp; Other</v>
      </c>
      <c r="S263" s="104" t="str">
        <f>VLOOKUP($Q263,[9]Map!$D:$F,3,FALSE)</f>
        <v>AC5710 - Wages Salaries &amp; Benefits</v>
      </c>
      <c r="T263" s="245" t="str">
        <f>VLOOKUP(D263,[9]Map!$A$12:$B$21,2,FALSE)</f>
        <v>GL journal entry</v>
      </c>
      <c r="U263" s="5"/>
      <c r="V263" s="1" t="s">
        <v>116</v>
      </c>
      <c r="W263" s="1" t="s">
        <v>491</v>
      </c>
      <c r="X263" s="1" t="s">
        <v>320</v>
      </c>
    </row>
    <row r="264" spans="1:24" hidden="1" x14ac:dyDescent="0.15">
      <c r="A264" s="1" t="s">
        <v>175</v>
      </c>
      <c r="B264" s="1" t="s">
        <v>112</v>
      </c>
      <c r="C264" s="1" t="s">
        <v>89</v>
      </c>
      <c r="D264" s="1" t="s">
        <v>93</v>
      </c>
      <c r="E264" s="1" t="s">
        <v>80</v>
      </c>
      <c r="F264" s="1" t="s">
        <v>330</v>
      </c>
      <c r="G264" s="1"/>
      <c r="H264" s="1"/>
      <c r="I264" s="1" t="s">
        <v>106</v>
      </c>
      <c r="J264" s="4">
        <v>45336</v>
      </c>
      <c r="K264" s="4">
        <v>45324</v>
      </c>
      <c r="L264" s="1" t="s">
        <v>63</v>
      </c>
      <c r="M264" s="5">
        <v>62.77</v>
      </c>
      <c r="N264" s="5" t="s">
        <v>64</v>
      </c>
      <c r="O264" s="5" t="s">
        <v>65</v>
      </c>
      <c r="P264" s="5" t="s">
        <v>66</v>
      </c>
      <c r="Q264" s="5" t="str">
        <f t="shared" si="4"/>
        <v>GL500.57800077</v>
      </c>
      <c r="R264" s="104" t="str">
        <f>VLOOKUP($Q264,[9]Map!$D:$F,2,FALSE)</f>
        <v>D5701 - Wages &amp; Other</v>
      </c>
      <c r="S264" s="104" t="str">
        <f>VLOOKUP($Q264,[9]Map!$D:$F,3,FALSE)</f>
        <v>AC5710 - Wages Salaries &amp; Benefits</v>
      </c>
      <c r="T264" s="245" t="str">
        <f>VLOOKUP(D264,[9]Map!$A$12:$B$21,2,FALSE)</f>
        <v>GL journal entry</v>
      </c>
      <c r="U264" s="5"/>
      <c r="V264" s="1" t="s">
        <v>117</v>
      </c>
      <c r="W264" s="1" t="s">
        <v>486</v>
      </c>
      <c r="X264" s="1" t="s">
        <v>487</v>
      </c>
    </row>
    <row r="265" spans="1:24" hidden="1" x14ac:dyDescent="0.15">
      <c r="A265" s="1" t="s">
        <v>175</v>
      </c>
      <c r="B265" s="1" t="s">
        <v>112</v>
      </c>
      <c r="C265" s="1" t="s">
        <v>89</v>
      </c>
      <c r="D265" s="1" t="s">
        <v>93</v>
      </c>
      <c r="E265" s="1" t="s">
        <v>96</v>
      </c>
      <c r="F265" s="1" t="s">
        <v>330</v>
      </c>
      <c r="G265" s="1"/>
      <c r="H265" s="1"/>
      <c r="I265" s="1" t="s">
        <v>106</v>
      </c>
      <c r="J265" s="4">
        <v>45351</v>
      </c>
      <c r="K265" s="4">
        <v>45351</v>
      </c>
      <c r="L265" s="1" t="s">
        <v>63</v>
      </c>
      <c r="M265" s="5">
        <v>3140.25</v>
      </c>
      <c r="N265" s="5" t="s">
        <v>64</v>
      </c>
      <c r="O265" s="5" t="s">
        <v>65</v>
      </c>
      <c r="P265" s="5" t="s">
        <v>66</v>
      </c>
      <c r="Q265" s="5" t="str">
        <f t="shared" si="4"/>
        <v>GL500.57800077</v>
      </c>
      <c r="R265" s="104" t="str">
        <f>VLOOKUP($Q265,[9]Map!$D:$F,2,FALSE)</f>
        <v>D5701 - Wages &amp; Other</v>
      </c>
      <c r="S265" s="104" t="str">
        <f>VLOOKUP($Q265,[9]Map!$D:$F,3,FALSE)</f>
        <v>AC5710 - Wages Salaries &amp; Benefits</v>
      </c>
      <c r="T265" s="245" t="str">
        <f>VLOOKUP(D265,[9]Map!$A$12:$B$21,2,FALSE)</f>
        <v>GL journal entry</v>
      </c>
      <c r="U265" s="5"/>
      <c r="V265" s="1" t="s">
        <v>117</v>
      </c>
      <c r="W265" s="1" t="s">
        <v>501</v>
      </c>
      <c r="X265" s="1" t="s">
        <v>502</v>
      </c>
    </row>
    <row r="266" spans="1:24" hidden="1" x14ac:dyDescent="0.15">
      <c r="A266" s="1" t="s">
        <v>175</v>
      </c>
      <c r="B266" s="1" t="s">
        <v>112</v>
      </c>
      <c r="C266" s="1" t="s">
        <v>89</v>
      </c>
      <c r="D266" s="1" t="s">
        <v>93</v>
      </c>
      <c r="E266" s="1" t="s">
        <v>80</v>
      </c>
      <c r="F266" s="1" t="s">
        <v>330</v>
      </c>
      <c r="G266" s="1"/>
      <c r="H266" s="1"/>
      <c r="I266" s="1" t="s">
        <v>106</v>
      </c>
      <c r="J266" s="4">
        <v>45352</v>
      </c>
      <c r="K266" s="4">
        <v>45338</v>
      </c>
      <c r="L266" s="1" t="s">
        <v>63</v>
      </c>
      <c r="M266" s="5">
        <v>62.77</v>
      </c>
      <c r="N266" s="5" t="s">
        <v>64</v>
      </c>
      <c r="O266" s="5" t="s">
        <v>65</v>
      </c>
      <c r="P266" s="5" t="s">
        <v>66</v>
      </c>
      <c r="Q266" s="5" t="str">
        <f t="shared" si="4"/>
        <v>GL500.57800077</v>
      </c>
      <c r="R266" s="104" t="str">
        <f>VLOOKUP($Q266,[9]Map!$D:$F,2,FALSE)</f>
        <v>D5701 - Wages &amp; Other</v>
      </c>
      <c r="S266" s="104" t="str">
        <f>VLOOKUP($Q266,[9]Map!$D:$F,3,FALSE)</f>
        <v>AC5710 - Wages Salaries &amp; Benefits</v>
      </c>
      <c r="T266" s="245" t="str">
        <f>VLOOKUP(D266,[9]Map!$A$12:$B$21,2,FALSE)</f>
        <v>GL journal entry</v>
      </c>
      <c r="U266" s="5"/>
      <c r="V266" s="1" t="s">
        <v>117</v>
      </c>
      <c r="W266" s="1" t="s">
        <v>488</v>
      </c>
      <c r="X266" s="1" t="s">
        <v>489</v>
      </c>
    </row>
    <row r="267" spans="1:24" hidden="1" x14ac:dyDescent="0.15">
      <c r="A267" s="1" t="s">
        <v>175</v>
      </c>
      <c r="B267" s="1" t="s">
        <v>112</v>
      </c>
      <c r="C267" s="1" t="s">
        <v>89</v>
      </c>
      <c r="D267" s="1" t="s">
        <v>93</v>
      </c>
      <c r="E267" s="1" t="s">
        <v>490</v>
      </c>
      <c r="F267" s="1" t="s">
        <v>330</v>
      </c>
      <c r="G267" s="1"/>
      <c r="H267" s="1"/>
      <c r="I267" s="1" t="s">
        <v>106</v>
      </c>
      <c r="J267" s="4">
        <v>45351</v>
      </c>
      <c r="K267" s="4">
        <v>45351</v>
      </c>
      <c r="L267" s="1" t="s">
        <v>63</v>
      </c>
      <c r="M267" s="5">
        <v>309.36</v>
      </c>
      <c r="N267" s="5" t="s">
        <v>64</v>
      </c>
      <c r="O267" s="5" t="s">
        <v>65</v>
      </c>
      <c r="P267" s="5" t="s">
        <v>66</v>
      </c>
      <c r="Q267" s="5" t="str">
        <f t="shared" si="4"/>
        <v>GL500.57800077</v>
      </c>
      <c r="R267" s="104" t="str">
        <f>VLOOKUP($Q267,[9]Map!$D:$F,2,FALSE)</f>
        <v>D5701 - Wages &amp; Other</v>
      </c>
      <c r="S267" s="104" t="str">
        <f>VLOOKUP($Q267,[9]Map!$D:$F,3,FALSE)</f>
        <v>AC5710 - Wages Salaries &amp; Benefits</v>
      </c>
      <c r="T267" s="245" t="str">
        <f>VLOOKUP(D267,[9]Map!$A$12:$B$21,2,FALSE)</f>
        <v>GL journal entry</v>
      </c>
      <c r="U267" s="5"/>
      <c r="V267" s="1" t="s">
        <v>116</v>
      </c>
      <c r="W267" s="1" t="s">
        <v>492</v>
      </c>
      <c r="X267" s="1" t="s">
        <v>493</v>
      </c>
    </row>
    <row r="268" spans="1:24" hidden="1" x14ac:dyDescent="0.15">
      <c r="A268" s="1" t="s">
        <v>175</v>
      </c>
      <c r="B268" s="1" t="s">
        <v>112</v>
      </c>
      <c r="C268" s="1" t="s">
        <v>89</v>
      </c>
      <c r="D268" s="1" t="s">
        <v>93</v>
      </c>
      <c r="E268" s="1" t="s">
        <v>490</v>
      </c>
      <c r="F268" s="1" t="s">
        <v>330</v>
      </c>
      <c r="G268" s="1"/>
      <c r="H268" s="1"/>
      <c r="I268" s="1" t="s">
        <v>106</v>
      </c>
      <c r="J268" s="4">
        <v>45351</v>
      </c>
      <c r="K268" s="4">
        <v>45351</v>
      </c>
      <c r="L268" s="1" t="s">
        <v>63</v>
      </c>
      <c r="M268" s="5">
        <v>309.36</v>
      </c>
      <c r="N268" s="5" t="s">
        <v>64</v>
      </c>
      <c r="O268" s="5" t="s">
        <v>65</v>
      </c>
      <c r="P268" s="5" t="s">
        <v>66</v>
      </c>
      <c r="Q268" s="5" t="str">
        <f t="shared" si="4"/>
        <v>GL500.57800077</v>
      </c>
      <c r="R268" s="104" t="str">
        <f>VLOOKUP($Q268,[9]Map!$D:$F,2,FALSE)</f>
        <v>D5701 - Wages &amp; Other</v>
      </c>
      <c r="S268" s="104" t="str">
        <f>VLOOKUP($Q268,[9]Map!$D:$F,3,FALSE)</f>
        <v>AC5710 - Wages Salaries &amp; Benefits</v>
      </c>
      <c r="T268" s="245" t="str">
        <f>VLOOKUP(D268,[9]Map!$A$12:$B$21,2,FALSE)</f>
        <v>GL journal entry</v>
      </c>
      <c r="U268" s="5"/>
      <c r="V268" s="1" t="s">
        <v>116</v>
      </c>
      <c r="W268" s="1" t="s">
        <v>492</v>
      </c>
      <c r="X268" s="1" t="s">
        <v>493</v>
      </c>
    </row>
    <row r="269" spans="1:24" hidden="1" x14ac:dyDescent="0.15">
      <c r="A269" s="1" t="s">
        <v>175</v>
      </c>
      <c r="B269" s="1" t="s">
        <v>113</v>
      </c>
      <c r="C269" s="1" t="s">
        <v>91</v>
      </c>
      <c r="D269" s="1" t="s">
        <v>93</v>
      </c>
      <c r="E269" s="1" t="s">
        <v>80</v>
      </c>
      <c r="F269" s="1" t="s">
        <v>139</v>
      </c>
      <c r="G269" s="1"/>
      <c r="H269" s="1"/>
      <c r="I269" s="1" t="s">
        <v>106</v>
      </c>
      <c r="J269" s="4">
        <v>45307</v>
      </c>
      <c r="K269" s="4">
        <v>45296</v>
      </c>
      <c r="L269" s="1" t="s">
        <v>63</v>
      </c>
      <c r="M269" s="5">
        <v>49.67</v>
      </c>
      <c r="N269" s="5" t="s">
        <v>64</v>
      </c>
      <c r="O269" s="5" t="s">
        <v>65</v>
      </c>
      <c r="P269" s="5" t="s">
        <v>66</v>
      </c>
      <c r="Q269" s="5" t="str">
        <f t="shared" si="4"/>
        <v>GL500.57800078</v>
      </c>
      <c r="R269" s="104" t="str">
        <f>VLOOKUP($Q269,[9]Map!$D:$F,2,FALSE)</f>
        <v>D5701 - Wages &amp; Other</v>
      </c>
      <c r="S269" s="104" t="str">
        <f>VLOOKUP($Q269,[9]Map!$D:$F,3,FALSE)</f>
        <v>AC5710 - Wages Salaries &amp; Benefits</v>
      </c>
      <c r="T269" s="245" t="str">
        <f>VLOOKUP(D269,[9]Map!$A$12:$B$21,2,FALSE)</f>
        <v>GL journal entry</v>
      </c>
      <c r="U269" s="5"/>
      <c r="V269" s="1" t="s">
        <v>117</v>
      </c>
      <c r="W269" s="1" t="s">
        <v>482</v>
      </c>
      <c r="X269" s="1" t="s">
        <v>483</v>
      </c>
    </row>
    <row r="270" spans="1:24" hidden="1" x14ac:dyDescent="0.15">
      <c r="A270" s="1" t="s">
        <v>175</v>
      </c>
      <c r="B270" s="1" t="s">
        <v>113</v>
      </c>
      <c r="C270" s="1" t="s">
        <v>91</v>
      </c>
      <c r="D270" s="1" t="s">
        <v>93</v>
      </c>
      <c r="E270" s="1" t="s">
        <v>80</v>
      </c>
      <c r="F270" s="1" t="s">
        <v>139</v>
      </c>
      <c r="G270" s="1"/>
      <c r="H270" s="1"/>
      <c r="I270" s="1" t="s">
        <v>106</v>
      </c>
      <c r="J270" s="4">
        <v>45315</v>
      </c>
      <c r="K270" s="4">
        <v>45310</v>
      </c>
      <c r="L270" s="1" t="s">
        <v>63</v>
      </c>
      <c r="M270" s="5">
        <v>58.24</v>
      </c>
      <c r="N270" s="5" t="s">
        <v>64</v>
      </c>
      <c r="O270" s="5" t="s">
        <v>65</v>
      </c>
      <c r="P270" s="5" t="s">
        <v>66</v>
      </c>
      <c r="Q270" s="5" t="str">
        <f t="shared" si="4"/>
        <v>GL500.57800078</v>
      </c>
      <c r="R270" s="104" t="str">
        <f>VLOOKUP($Q270,[9]Map!$D:$F,2,FALSE)</f>
        <v>D5701 - Wages &amp; Other</v>
      </c>
      <c r="S270" s="104" t="str">
        <f>VLOOKUP($Q270,[9]Map!$D:$F,3,FALSE)</f>
        <v>AC5710 - Wages Salaries &amp; Benefits</v>
      </c>
      <c r="T270" s="245" t="str">
        <f>VLOOKUP(D270,[9]Map!$A$12:$B$21,2,FALSE)</f>
        <v>GL journal entry</v>
      </c>
      <c r="U270" s="5"/>
      <c r="V270" s="1" t="s">
        <v>117</v>
      </c>
      <c r="W270" s="1" t="s">
        <v>484</v>
      </c>
      <c r="X270" s="1" t="s">
        <v>485</v>
      </c>
    </row>
    <row r="271" spans="1:24" hidden="1" x14ac:dyDescent="0.15">
      <c r="A271" s="1" t="s">
        <v>175</v>
      </c>
      <c r="B271" s="1" t="s">
        <v>113</v>
      </c>
      <c r="C271" s="1" t="s">
        <v>91</v>
      </c>
      <c r="D271" s="1" t="s">
        <v>93</v>
      </c>
      <c r="E271" s="1" t="s">
        <v>80</v>
      </c>
      <c r="F271" s="1" t="s">
        <v>330</v>
      </c>
      <c r="G271" s="1"/>
      <c r="H271" s="1"/>
      <c r="I271" s="1" t="s">
        <v>106</v>
      </c>
      <c r="J271" s="4">
        <v>45336</v>
      </c>
      <c r="K271" s="4">
        <v>45324</v>
      </c>
      <c r="L271" s="1" t="s">
        <v>63</v>
      </c>
      <c r="M271" s="5">
        <v>40.229999999999997</v>
      </c>
      <c r="N271" s="5" t="s">
        <v>64</v>
      </c>
      <c r="O271" s="5" t="s">
        <v>65</v>
      </c>
      <c r="P271" s="5" t="s">
        <v>66</v>
      </c>
      <c r="Q271" s="5" t="str">
        <f t="shared" si="4"/>
        <v>GL500.57800078</v>
      </c>
      <c r="R271" s="104" t="str">
        <f>VLOOKUP($Q271,[9]Map!$D:$F,2,FALSE)</f>
        <v>D5701 - Wages &amp; Other</v>
      </c>
      <c r="S271" s="104" t="str">
        <f>VLOOKUP($Q271,[9]Map!$D:$F,3,FALSE)</f>
        <v>AC5710 - Wages Salaries &amp; Benefits</v>
      </c>
      <c r="T271" s="245" t="str">
        <f>VLOOKUP(D271,[9]Map!$A$12:$B$21,2,FALSE)</f>
        <v>GL journal entry</v>
      </c>
      <c r="U271" s="5"/>
      <c r="V271" s="1" t="s">
        <v>117</v>
      </c>
      <c r="W271" s="1" t="s">
        <v>486</v>
      </c>
      <c r="X271" s="1" t="s">
        <v>487</v>
      </c>
    </row>
    <row r="272" spans="1:24" hidden="1" x14ac:dyDescent="0.15">
      <c r="A272" s="1" t="s">
        <v>175</v>
      </c>
      <c r="B272" s="1" t="s">
        <v>113</v>
      </c>
      <c r="C272" s="1" t="s">
        <v>91</v>
      </c>
      <c r="D272" s="1" t="s">
        <v>93</v>
      </c>
      <c r="E272" s="1" t="s">
        <v>80</v>
      </c>
      <c r="F272" s="1" t="s">
        <v>330</v>
      </c>
      <c r="G272" s="1"/>
      <c r="H272" s="1"/>
      <c r="I272" s="1" t="s">
        <v>106</v>
      </c>
      <c r="J272" s="4">
        <v>45352</v>
      </c>
      <c r="K272" s="4">
        <v>45338</v>
      </c>
      <c r="L272" s="1" t="s">
        <v>63</v>
      </c>
      <c r="M272" s="5">
        <v>40.229999999999997</v>
      </c>
      <c r="N272" s="5" t="s">
        <v>64</v>
      </c>
      <c r="O272" s="5" t="s">
        <v>65</v>
      </c>
      <c r="P272" s="5" t="s">
        <v>66</v>
      </c>
      <c r="Q272" s="5" t="str">
        <f t="shared" si="4"/>
        <v>GL500.57800078</v>
      </c>
      <c r="R272" s="104" t="str">
        <f>VLOOKUP($Q272,[9]Map!$D:$F,2,FALSE)</f>
        <v>D5701 - Wages &amp; Other</v>
      </c>
      <c r="S272" s="104" t="str">
        <f>VLOOKUP($Q272,[9]Map!$D:$F,3,FALSE)</f>
        <v>AC5710 - Wages Salaries &amp; Benefits</v>
      </c>
      <c r="T272" s="245" t="str">
        <f>VLOOKUP(D272,[9]Map!$A$12:$B$21,2,FALSE)</f>
        <v>GL journal entry</v>
      </c>
      <c r="U272" s="5"/>
      <c r="V272" s="1" t="s">
        <v>117</v>
      </c>
      <c r="W272" s="1" t="s">
        <v>488</v>
      </c>
      <c r="X272" s="1" t="s">
        <v>489</v>
      </c>
    </row>
    <row r="273" spans="1:24" hidden="1" x14ac:dyDescent="0.15">
      <c r="A273" s="1" t="s">
        <v>178</v>
      </c>
      <c r="B273" s="1" t="s">
        <v>105</v>
      </c>
      <c r="C273" s="1" t="s">
        <v>77</v>
      </c>
      <c r="D273" s="1" t="s">
        <v>93</v>
      </c>
      <c r="E273" s="1" t="s">
        <v>94</v>
      </c>
      <c r="F273" s="1" t="s">
        <v>139</v>
      </c>
      <c r="G273" s="1"/>
      <c r="H273" s="1"/>
      <c r="I273" s="1" t="s">
        <v>106</v>
      </c>
      <c r="J273" s="4">
        <v>45301</v>
      </c>
      <c r="K273" s="4">
        <v>45301</v>
      </c>
      <c r="L273" s="1" t="s">
        <v>63</v>
      </c>
      <c r="M273" s="5">
        <v>-6245.85</v>
      </c>
      <c r="N273" s="5" t="s">
        <v>64</v>
      </c>
      <c r="O273" s="5" t="s">
        <v>65</v>
      </c>
      <c r="P273" s="5" t="s">
        <v>66</v>
      </c>
      <c r="Q273" s="5" t="str">
        <f t="shared" si="4"/>
        <v>GL500.45900087</v>
      </c>
      <c r="R273" s="104" t="str">
        <f>VLOOKUP($Q273,[9]Map!$D:$F,2,FALSE)</f>
        <v>D7000 - Internal Recharge</v>
      </c>
      <c r="S273" s="104" t="str">
        <f>VLOOKUP($Q273,[9]Map!$D:$F,3,FALSE)</f>
        <v>AC7200 - Other Recharge</v>
      </c>
      <c r="T273" s="245" t="str">
        <f>VLOOKUP(D273,[9]Map!$A$12:$B$21,2,FALSE)</f>
        <v>GL journal entry</v>
      </c>
      <c r="U273" s="5"/>
      <c r="V273" s="1" t="s">
        <v>116</v>
      </c>
      <c r="W273" s="1" t="s">
        <v>454</v>
      </c>
      <c r="X273" s="1" t="s">
        <v>154</v>
      </c>
    </row>
    <row r="274" spans="1:24" hidden="1" x14ac:dyDescent="0.15">
      <c r="A274" s="1" t="s">
        <v>178</v>
      </c>
      <c r="B274" s="1" t="s">
        <v>105</v>
      </c>
      <c r="C274" s="1" t="s">
        <v>77</v>
      </c>
      <c r="D274" s="1" t="s">
        <v>93</v>
      </c>
      <c r="E274" s="1" t="s">
        <v>94</v>
      </c>
      <c r="F274" s="1" t="s">
        <v>330</v>
      </c>
      <c r="G274" s="1"/>
      <c r="H274" s="1"/>
      <c r="I274" s="1" t="s">
        <v>106</v>
      </c>
      <c r="J274" s="4">
        <v>45330</v>
      </c>
      <c r="K274" s="4">
        <v>45330</v>
      </c>
      <c r="L274" s="1" t="s">
        <v>63</v>
      </c>
      <c r="M274" s="5">
        <v>-48938.67</v>
      </c>
      <c r="N274" s="5" t="s">
        <v>64</v>
      </c>
      <c r="O274" s="5" t="s">
        <v>65</v>
      </c>
      <c r="P274" s="5" t="s">
        <v>66</v>
      </c>
      <c r="Q274" s="5" t="str">
        <f t="shared" si="4"/>
        <v>GL500.45900087</v>
      </c>
      <c r="R274" s="104" t="str">
        <f>VLOOKUP($Q274,[9]Map!$D:$F,2,FALSE)</f>
        <v>D7000 - Internal Recharge</v>
      </c>
      <c r="S274" s="104" t="str">
        <f>VLOOKUP($Q274,[9]Map!$D:$F,3,FALSE)</f>
        <v>AC7200 - Other Recharge</v>
      </c>
      <c r="T274" s="245" t="str">
        <f>VLOOKUP(D274,[9]Map!$A$12:$B$21,2,FALSE)</f>
        <v>GL journal entry</v>
      </c>
      <c r="U274" s="5"/>
      <c r="V274" s="1" t="s">
        <v>116</v>
      </c>
      <c r="W274" s="1" t="s">
        <v>455</v>
      </c>
      <c r="X274" s="1" t="s">
        <v>456</v>
      </c>
    </row>
    <row r="275" spans="1:24" hidden="1" x14ac:dyDescent="0.15">
      <c r="A275" s="1" t="s">
        <v>178</v>
      </c>
      <c r="B275" s="1" t="s">
        <v>512</v>
      </c>
      <c r="C275" s="1" t="s">
        <v>513</v>
      </c>
      <c r="D275" s="1" t="s">
        <v>93</v>
      </c>
      <c r="E275" s="1" t="s">
        <v>459</v>
      </c>
      <c r="F275" s="1" t="s">
        <v>330</v>
      </c>
      <c r="G275" s="1"/>
      <c r="H275" s="1"/>
      <c r="I275" s="1" t="s">
        <v>106</v>
      </c>
      <c r="J275" s="4">
        <v>45351</v>
      </c>
      <c r="K275" s="4">
        <v>45351</v>
      </c>
      <c r="L275" s="1" t="s">
        <v>63</v>
      </c>
      <c r="M275" s="5">
        <v>17.510000000000002</v>
      </c>
      <c r="N275" s="5" t="s">
        <v>64</v>
      </c>
      <c r="O275" s="5" t="s">
        <v>65</v>
      </c>
      <c r="P275" s="5" t="s">
        <v>66</v>
      </c>
      <c r="Q275" s="5" t="str">
        <f t="shared" si="4"/>
        <v>GL500.51400023</v>
      </c>
      <c r="R275" s="104" t="str">
        <f>VLOOKUP($Q275,[9]Map!$D:$F,2,FALSE)</f>
        <v>D5100 - Utilities Consumables &amp; Materials</v>
      </c>
      <c r="S275" s="104" t="str">
        <f>VLOOKUP($Q275,[9]Map!$D:$F,3,FALSE)</f>
        <v>AC5140 - Consumables &amp; Office Supplies</v>
      </c>
      <c r="T275" s="245" t="str">
        <f>VLOOKUP(D275,[9]Map!$A$12:$B$21,2,FALSE)</f>
        <v>GL journal entry</v>
      </c>
      <c r="U275" s="5"/>
      <c r="V275" s="1" t="s">
        <v>116</v>
      </c>
      <c r="W275" s="1" t="s">
        <v>460</v>
      </c>
      <c r="X275" s="1" t="s">
        <v>461</v>
      </c>
    </row>
    <row r="276" spans="1:24" hidden="1" x14ac:dyDescent="0.15">
      <c r="A276" s="1" t="s">
        <v>178</v>
      </c>
      <c r="B276" s="1" t="s">
        <v>512</v>
      </c>
      <c r="C276" s="1" t="s">
        <v>513</v>
      </c>
      <c r="D276" s="1" t="s">
        <v>93</v>
      </c>
      <c r="E276" s="1" t="s">
        <v>459</v>
      </c>
      <c r="F276" s="1" t="s">
        <v>330</v>
      </c>
      <c r="G276" s="1"/>
      <c r="H276" s="1"/>
      <c r="I276" s="1" t="s">
        <v>106</v>
      </c>
      <c r="J276" s="4">
        <v>45351</v>
      </c>
      <c r="K276" s="4">
        <v>45351</v>
      </c>
      <c r="L276" s="1" t="s">
        <v>63</v>
      </c>
      <c r="M276" s="5">
        <v>74.400000000000006</v>
      </c>
      <c r="N276" s="5" t="s">
        <v>64</v>
      </c>
      <c r="O276" s="5" t="s">
        <v>65</v>
      </c>
      <c r="P276" s="5" t="s">
        <v>66</v>
      </c>
      <c r="Q276" s="5" t="str">
        <f t="shared" si="4"/>
        <v>GL500.51400023</v>
      </c>
      <c r="R276" s="104" t="str">
        <f>VLOOKUP($Q276,[9]Map!$D:$F,2,FALSE)</f>
        <v>D5100 - Utilities Consumables &amp; Materials</v>
      </c>
      <c r="S276" s="104" t="str">
        <f>VLOOKUP($Q276,[9]Map!$D:$F,3,FALSE)</f>
        <v>AC5140 - Consumables &amp; Office Supplies</v>
      </c>
      <c r="T276" s="245" t="str">
        <f>VLOOKUP(D276,[9]Map!$A$12:$B$21,2,FALSE)</f>
        <v>GL journal entry</v>
      </c>
      <c r="U276" s="5"/>
      <c r="V276" s="1" t="s">
        <v>116</v>
      </c>
      <c r="W276" s="1" t="s">
        <v>460</v>
      </c>
      <c r="X276" s="1" t="s">
        <v>461</v>
      </c>
    </row>
    <row r="277" spans="1:24" hidden="1" x14ac:dyDescent="0.15">
      <c r="A277" s="1" t="s">
        <v>178</v>
      </c>
      <c r="B277" s="1" t="s">
        <v>462</v>
      </c>
      <c r="C277" s="1" t="s">
        <v>463</v>
      </c>
      <c r="D277" s="1" t="s">
        <v>93</v>
      </c>
      <c r="E277" s="1" t="s">
        <v>459</v>
      </c>
      <c r="F277" s="1" t="s">
        <v>330</v>
      </c>
      <c r="G277" s="1"/>
      <c r="H277" s="1"/>
      <c r="I277" s="1" t="s">
        <v>106</v>
      </c>
      <c r="J277" s="4">
        <v>45351</v>
      </c>
      <c r="K277" s="4">
        <v>45351</v>
      </c>
      <c r="L277" s="1" t="s">
        <v>63</v>
      </c>
      <c r="M277" s="5">
        <v>53.38</v>
      </c>
      <c r="N277" s="5" t="s">
        <v>64</v>
      </c>
      <c r="O277" s="5" t="s">
        <v>65</v>
      </c>
      <c r="P277" s="5" t="s">
        <v>66</v>
      </c>
      <c r="Q277" s="5" t="str">
        <f t="shared" si="4"/>
        <v>GL500.53800058</v>
      </c>
      <c r="R277" s="104" t="str">
        <f>VLOOKUP($Q277,[9]Map!$D:$F,2,FALSE)</f>
        <v>D5420 - Travel Entertainment &amp; Meetings</v>
      </c>
      <c r="S277" s="104" t="str">
        <f>VLOOKUP($Q277,[9]Map!$D:$F,3,FALSE)</f>
        <v>AC5420 - Employee Travel &amp; Related Costs</v>
      </c>
      <c r="T277" s="245" t="str">
        <f>VLOOKUP(D277,[9]Map!$A$12:$B$21,2,FALSE)</f>
        <v>GL journal entry</v>
      </c>
      <c r="U277" s="5"/>
      <c r="V277" s="1" t="s">
        <v>116</v>
      </c>
      <c r="W277" s="1" t="s">
        <v>460</v>
      </c>
      <c r="X277" s="1" t="s">
        <v>461</v>
      </c>
    </row>
    <row r="278" spans="1:24" hidden="1" x14ac:dyDescent="0.15">
      <c r="A278" s="1" t="s">
        <v>178</v>
      </c>
      <c r="B278" s="1" t="s">
        <v>149</v>
      </c>
      <c r="C278" s="1" t="s">
        <v>150</v>
      </c>
      <c r="D278" s="1" t="s">
        <v>93</v>
      </c>
      <c r="E278" s="1" t="s">
        <v>459</v>
      </c>
      <c r="F278" s="1" t="s">
        <v>330</v>
      </c>
      <c r="G278" s="1"/>
      <c r="H278" s="1"/>
      <c r="I278" s="1" t="s">
        <v>106</v>
      </c>
      <c r="J278" s="4">
        <v>45351</v>
      </c>
      <c r="K278" s="4">
        <v>45351</v>
      </c>
      <c r="L278" s="1" t="s">
        <v>63</v>
      </c>
      <c r="M278" s="5">
        <v>1535.52</v>
      </c>
      <c r="N278" s="5" t="s">
        <v>64</v>
      </c>
      <c r="O278" s="5" t="s">
        <v>65</v>
      </c>
      <c r="P278" s="5" t="s">
        <v>66</v>
      </c>
      <c r="Q278" s="5" t="str">
        <f t="shared" si="4"/>
        <v>GL500.54200000</v>
      </c>
      <c r="R278" s="104" t="str">
        <f>VLOOKUP($Q278,[9]Map!$D:$F,2,FALSE)</f>
        <v>D5420 - Travel Entertainment &amp; Meetings</v>
      </c>
      <c r="S278" s="104" t="str">
        <f>VLOOKUP($Q278,[9]Map!$D:$F,3,FALSE)</f>
        <v>AC5420 - Employee Travel &amp; Related Costs</v>
      </c>
      <c r="T278" s="245" t="str">
        <f>VLOOKUP(D278,[9]Map!$A$12:$B$21,2,FALSE)</f>
        <v>GL journal entry</v>
      </c>
      <c r="U278" s="5"/>
      <c r="V278" s="1" t="s">
        <v>116</v>
      </c>
      <c r="W278" s="1" t="s">
        <v>460</v>
      </c>
      <c r="X278" s="1" t="s">
        <v>461</v>
      </c>
    </row>
    <row r="279" spans="1:24" hidden="1" x14ac:dyDescent="0.15">
      <c r="A279" s="1" t="s">
        <v>178</v>
      </c>
      <c r="B279" s="1" t="s">
        <v>464</v>
      </c>
      <c r="C279" s="1" t="s">
        <v>465</v>
      </c>
      <c r="D279" s="1" t="s">
        <v>93</v>
      </c>
      <c r="E279" s="1" t="s">
        <v>459</v>
      </c>
      <c r="F279" s="1" t="s">
        <v>330</v>
      </c>
      <c r="G279" s="1"/>
      <c r="H279" s="1"/>
      <c r="I279" s="1" t="s">
        <v>106</v>
      </c>
      <c r="J279" s="4">
        <v>45351</v>
      </c>
      <c r="K279" s="4">
        <v>45351</v>
      </c>
      <c r="L279" s="1" t="s">
        <v>63</v>
      </c>
      <c r="M279" s="5">
        <v>244.39</v>
      </c>
      <c r="N279" s="5" t="s">
        <v>64</v>
      </c>
      <c r="O279" s="5" t="s">
        <v>65</v>
      </c>
      <c r="P279" s="5" t="s">
        <v>66</v>
      </c>
      <c r="Q279" s="5" t="str">
        <f t="shared" si="4"/>
        <v>GL500.54200013</v>
      </c>
      <c r="R279" s="104" t="str">
        <f>VLOOKUP($Q279,[9]Map!$D:$F,2,FALSE)</f>
        <v>D5420 - Travel Entertainment &amp; Meetings</v>
      </c>
      <c r="S279" s="104" t="str">
        <f>VLOOKUP($Q279,[9]Map!$D:$F,3,FALSE)</f>
        <v>AC5420 - Employee Travel &amp; Related Costs</v>
      </c>
      <c r="T279" s="245" t="str">
        <f>VLOOKUP(D279,[9]Map!$A$12:$B$21,2,FALSE)</f>
        <v>GL journal entry</v>
      </c>
      <c r="U279" s="5"/>
      <c r="V279" s="1" t="s">
        <v>116</v>
      </c>
      <c r="W279" s="1" t="s">
        <v>460</v>
      </c>
      <c r="X279" s="1" t="s">
        <v>461</v>
      </c>
    </row>
    <row r="280" spans="1:24" hidden="1" x14ac:dyDescent="0.15">
      <c r="A280" s="1" t="s">
        <v>178</v>
      </c>
      <c r="B280" s="1" t="s">
        <v>464</v>
      </c>
      <c r="C280" s="1" t="s">
        <v>465</v>
      </c>
      <c r="D280" s="1" t="s">
        <v>93</v>
      </c>
      <c r="E280" s="1" t="s">
        <v>459</v>
      </c>
      <c r="F280" s="1" t="s">
        <v>330</v>
      </c>
      <c r="G280" s="1"/>
      <c r="H280" s="1"/>
      <c r="I280" s="1" t="s">
        <v>106</v>
      </c>
      <c r="J280" s="4">
        <v>45351</v>
      </c>
      <c r="K280" s="4">
        <v>45351</v>
      </c>
      <c r="L280" s="1" t="s">
        <v>63</v>
      </c>
      <c r="M280" s="5">
        <v>27.45</v>
      </c>
      <c r="N280" s="5" t="s">
        <v>64</v>
      </c>
      <c r="O280" s="5" t="s">
        <v>65</v>
      </c>
      <c r="P280" s="5" t="s">
        <v>66</v>
      </c>
      <c r="Q280" s="5" t="str">
        <f t="shared" si="4"/>
        <v>GL500.54200013</v>
      </c>
      <c r="R280" s="104" t="str">
        <f>VLOOKUP($Q280,[9]Map!$D:$F,2,FALSE)</f>
        <v>D5420 - Travel Entertainment &amp; Meetings</v>
      </c>
      <c r="S280" s="104" t="str">
        <f>VLOOKUP($Q280,[9]Map!$D:$F,3,FALSE)</f>
        <v>AC5420 - Employee Travel &amp; Related Costs</v>
      </c>
      <c r="T280" s="245" t="str">
        <f>VLOOKUP(D280,[9]Map!$A$12:$B$21,2,FALSE)</f>
        <v>GL journal entry</v>
      </c>
      <c r="U280" s="5"/>
      <c r="V280" s="1" t="s">
        <v>116</v>
      </c>
      <c r="W280" s="1" t="s">
        <v>460</v>
      </c>
      <c r="X280" s="1" t="s">
        <v>461</v>
      </c>
    </row>
    <row r="281" spans="1:24" hidden="1" x14ac:dyDescent="0.15">
      <c r="A281" s="1" t="s">
        <v>178</v>
      </c>
      <c r="B281" s="1" t="s">
        <v>107</v>
      </c>
      <c r="C281" s="1" t="s">
        <v>70</v>
      </c>
      <c r="D281" s="1" t="s">
        <v>93</v>
      </c>
      <c r="E281" s="1" t="s">
        <v>80</v>
      </c>
      <c r="F281" s="1" t="s">
        <v>139</v>
      </c>
      <c r="G281" s="1"/>
      <c r="H281" s="1"/>
      <c r="I281" s="1" t="s">
        <v>106</v>
      </c>
      <c r="J281" s="4">
        <v>45307</v>
      </c>
      <c r="K281" s="4">
        <v>45296</v>
      </c>
      <c r="L281" s="1" t="s">
        <v>63</v>
      </c>
      <c r="M281" s="5">
        <v>17602.71</v>
      </c>
      <c r="N281" s="5" t="s">
        <v>64</v>
      </c>
      <c r="O281" s="5" t="s">
        <v>65</v>
      </c>
      <c r="P281" s="5" t="s">
        <v>66</v>
      </c>
      <c r="Q281" s="5" t="str">
        <f t="shared" si="4"/>
        <v>GL500.57100003</v>
      </c>
      <c r="R281" s="104" t="str">
        <f>VLOOKUP($Q281,[9]Map!$D:$F,2,FALSE)</f>
        <v>D5701 - Wages &amp; Other</v>
      </c>
      <c r="S281" s="104" t="str">
        <f>VLOOKUP($Q281,[9]Map!$D:$F,3,FALSE)</f>
        <v>AC5710 - Wages Salaries &amp; Benefits</v>
      </c>
      <c r="T281" s="245" t="str">
        <f>VLOOKUP(D281,[9]Map!$A$12:$B$21,2,FALSE)</f>
        <v>GL journal entry</v>
      </c>
      <c r="U281" s="5"/>
      <c r="V281" s="1" t="s">
        <v>117</v>
      </c>
      <c r="W281" s="1" t="s">
        <v>482</v>
      </c>
      <c r="X281" s="1" t="s">
        <v>483</v>
      </c>
    </row>
    <row r="282" spans="1:24" hidden="1" x14ac:dyDescent="0.15">
      <c r="A282" s="1" t="s">
        <v>178</v>
      </c>
      <c r="B282" s="1" t="s">
        <v>107</v>
      </c>
      <c r="C282" s="1" t="s">
        <v>70</v>
      </c>
      <c r="D282" s="1" t="s">
        <v>93</v>
      </c>
      <c r="E282" s="1" t="s">
        <v>80</v>
      </c>
      <c r="F282" s="1" t="s">
        <v>139</v>
      </c>
      <c r="G282" s="1"/>
      <c r="H282" s="1"/>
      <c r="I282" s="1" t="s">
        <v>106</v>
      </c>
      <c r="J282" s="4">
        <v>45315</v>
      </c>
      <c r="K282" s="4">
        <v>45310</v>
      </c>
      <c r="L282" s="1" t="s">
        <v>63</v>
      </c>
      <c r="M282" s="5">
        <v>17602.71</v>
      </c>
      <c r="N282" s="5" t="s">
        <v>64</v>
      </c>
      <c r="O282" s="5" t="s">
        <v>65</v>
      </c>
      <c r="P282" s="5" t="s">
        <v>66</v>
      </c>
      <c r="Q282" s="5" t="str">
        <f t="shared" si="4"/>
        <v>GL500.57100003</v>
      </c>
      <c r="R282" s="104" t="str">
        <f>VLOOKUP($Q282,[9]Map!$D:$F,2,FALSE)</f>
        <v>D5701 - Wages &amp; Other</v>
      </c>
      <c r="S282" s="104" t="str">
        <f>VLOOKUP($Q282,[9]Map!$D:$F,3,FALSE)</f>
        <v>AC5710 - Wages Salaries &amp; Benefits</v>
      </c>
      <c r="T282" s="245" t="str">
        <f>VLOOKUP(D282,[9]Map!$A$12:$B$21,2,FALSE)</f>
        <v>GL journal entry</v>
      </c>
      <c r="U282" s="5"/>
      <c r="V282" s="1" t="s">
        <v>117</v>
      </c>
      <c r="W282" s="1" t="s">
        <v>484</v>
      </c>
      <c r="X282" s="1" t="s">
        <v>485</v>
      </c>
    </row>
    <row r="283" spans="1:24" hidden="1" x14ac:dyDescent="0.15">
      <c r="A283" s="1" t="s">
        <v>178</v>
      </c>
      <c r="B283" s="1" t="s">
        <v>107</v>
      </c>
      <c r="C283" s="1" t="s">
        <v>70</v>
      </c>
      <c r="D283" s="1" t="s">
        <v>93</v>
      </c>
      <c r="E283" s="1" t="s">
        <v>80</v>
      </c>
      <c r="F283" s="1" t="s">
        <v>330</v>
      </c>
      <c r="G283" s="1"/>
      <c r="H283" s="1"/>
      <c r="I283" s="1" t="s">
        <v>106</v>
      </c>
      <c r="J283" s="4">
        <v>45336</v>
      </c>
      <c r="K283" s="4">
        <v>45324</v>
      </c>
      <c r="L283" s="1" t="s">
        <v>63</v>
      </c>
      <c r="M283" s="5">
        <v>17602.71</v>
      </c>
      <c r="N283" s="5" t="s">
        <v>64</v>
      </c>
      <c r="O283" s="5" t="s">
        <v>65</v>
      </c>
      <c r="P283" s="5" t="s">
        <v>66</v>
      </c>
      <c r="Q283" s="5" t="str">
        <f t="shared" si="4"/>
        <v>GL500.57100003</v>
      </c>
      <c r="R283" s="104" t="str">
        <f>VLOOKUP($Q283,[9]Map!$D:$F,2,FALSE)</f>
        <v>D5701 - Wages &amp; Other</v>
      </c>
      <c r="S283" s="104" t="str">
        <f>VLOOKUP($Q283,[9]Map!$D:$F,3,FALSE)</f>
        <v>AC5710 - Wages Salaries &amp; Benefits</v>
      </c>
      <c r="T283" s="245" t="str">
        <f>VLOOKUP(D283,[9]Map!$A$12:$B$21,2,FALSE)</f>
        <v>GL journal entry</v>
      </c>
      <c r="U283" s="5"/>
      <c r="V283" s="1" t="s">
        <v>117</v>
      </c>
      <c r="W283" s="1" t="s">
        <v>486</v>
      </c>
      <c r="X283" s="1" t="s">
        <v>487</v>
      </c>
    </row>
    <row r="284" spans="1:24" hidden="1" x14ac:dyDescent="0.15">
      <c r="A284" s="1" t="s">
        <v>178</v>
      </c>
      <c r="B284" s="1" t="s">
        <v>107</v>
      </c>
      <c r="C284" s="1" t="s">
        <v>70</v>
      </c>
      <c r="D284" s="1" t="s">
        <v>93</v>
      </c>
      <c r="E284" s="1" t="s">
        <v>80</v>
      </c>
      <c r="F284" s="1" t="s">
        <v>330</v>
      </c>
      <c r="G284" s="1"/>
      <c r="H284" s="1"/>
      <c r="I284" s="1" t="s">
        <v>106</v>
      </c>
      <c r="J284" s="4">
        <v>45352</v>
      </c>
      <c r="K284" s="4">
        <v>45338</v>
      </c>
      <c r="L284" s="1" t="s">
        <v>63</v>
      </c>
      <c r="M284" s="5">
        <v>17602.71</v>
      </c>
      <c r="N284" s="5" t="s">
        <v>64</v>
      </c>
      <c r="O284" s="5" t="s">
        <v>65</v>
      </c>
      <c r="P284" s="5" t="s">
        <v>66</v>
      </c>
      <c r="Q284" s="5" t="str">
        <f t="shared" si="4"/>
        <v>GL500.57100003</v>
      </c>
      <c r="R284" s="104" t="str">
        <f>VLOOKUP($Q284,[9]Map!$D:$F,2,FALSE)</f>
        <v>D5701 - Wages &amp; Other</v>
      </c>
      <c r="S284" s="104" t="str">
        <f>VLOOKUP($Q284,[9]Map!$D:$F,3,FALSE)</f>
        <v>AC5710 - Wages Salaries &amp; Benefits</v>
      </c>
      <c r="T284" s="245" t="str">
        <f>VLOOKUP(D284,[9]Map!$A$12:$B$21,2,FALSE)</f>
        <v>GL journal entry</v>
      </c>
      <c r="U284" s="5"/>
      <c r="V284" s="1" t="s">
        <v>117</v>
      </c>
      <c r="W284" s="1" t="s">
        <v>488</v>
      </c>
      <c r="X284" s="1" t="s">
        <v>489</v>
      </c>
    </row>
    <row r="285" spans="1:24" hidden="1" x14ac:dyDescent="0.15">
      <c r="A285" s="1" t="s">
        <v>178</v>
      </c>
      <c r="B285" s="1" t="s">
        <v>108</v>
      </c>
      <c r="C285" s="1" t="s">
        <v>81</v>
      </c>
      <c r="D285" s="1" t="s">
        <v>93</v>
      </c>
      <c r="E285" s="1" t="s">
        <v>80</v>
      </c>
      <c r="F285" s="1" t="s">
        <v>139</v>
      </c>
      <c r="G285" s="1"/>
      <c r="H285" s="1"/>
      <c r="I285" s="1" t="s">
        <v>106</v>
      </c>
      <c r="J285" s="4">
        <v>45307</v>
      </c>
      <c r="K285" s="4">
        <v>45296</v>
      </c>
      <c r="L285" s="1" t="s">
        <v>63</v>
      </c>
      <c r="M285" s="5">
        <v>1293.53</v>
      </c>
      <c r="N285" s="5" t="s">
        <v>64</v>
      </c>
      <c r="O285" s="5" t="s">
        <v>65</v>
      </c>
      <c r="P285" s="5" t="s">
        <v>66</v>
      </c>
      <c r="Q285" s="5" t="str">
        <f t="shared" si="4"/>
        <v>GL500.57300202</v>
      </c>
      <c r="R285" s="104" t="str">
        <f>VLOOKUP($Q285,[9]Map!$D:$F,2,FALSE)</f>
        <v>D5701 - Wages &amp; Other</v>
      </c>
      <c r="S285" s="104" t="str">
        <f>VLOOKUP($Q285,[9]Map!$D:$F,3,FALSE)</f>
        <v>AC5710 - Wages Salaries &amp; Benefits</v>
      </c>
      <c r="T285" s="245" t="str">
        <f>VLOOKUP(D285,[9]Map!$A$12:$B$21,2,FALSE)</f>
        <v>GL journal entry</v>
      </c>
      <c r="U285" s="5"/>
      <c r="V285" s="1" t="s">
        <v>117</v>
      </c>
      <c r="W285" s="1" t="s">
        <v>482</v>
      </c>
      <c r="X285" s="1" t="s">
        <v>483</v>
      </c>
    </row>
    <row r="286" spans="1:24" hidden="1" x14ac:dyDescent="0.15">
      <c r="A286" s="1" t="s">
        <v>178</v>
      </c>
      <c r="B286" s="1" t="s">
        <v>108</v>
      </c>
      <c r="C286" s="1" t="s">
        <v>81</v>
      </c>
      <c r="D286" s="1" t="s">
        <v>93</v>
      </c>
      <c r="E286" s="1" t="s">
        <v>80</v>
      </c>
      <c r="F286" s="1" t="s">
        <v>139</v>
      </c>
      <c r="G286" s="1"/>
      <c r="H286" s="1"/>
      <c r="I286" s="1" t="s">
        <v>106</v>
      </c>
      <c r="J286" s="4">
        <v>45315</v>
      </c>
      <c r="K286" s="4">
        <v>45310</v>
      </c>
      <c r="L286" s="1" t="s">
        <v>63</v>
      </c>
      <c r="M286" s="5">
        <v>1293.55</v>
      </c>
      <c r="N286" s="5" t="s">
        <v>64</v>
      </c>
      <c r="O286" s="5" t="s">
        <v>65</v>
      </c>
      <c r="P286" s="5" t="s">
        <v>66</v>
      </c>
      <c r="Q286" s="5" t="str">
        <f t="shared" si="4"/>
        <v>GL500.57300202</v>
      </c>
      <c r="R286" s="104" t="str">
        <f>VLOOKUP($Q286,[9]Map!$D:$F,2,FALSE)</f>
        <v>D5701 - Wages &amp; Other</v>
      </c>
      <c r="S286" s="104" t="str">
        <f>VLOOKUP($Q286,[9]Map!$D:$F,3,FALSE)</f>
        <v>AC5710 - Wages Salaries &amp; Benefits</v>
      </c>
      <c r="T286" s="245" t="str">
        <f>VLOOKUP(D286,[9]Map!$A$12:$B$21,2,FALSE)</f>
        <v>GL journal entry</v>
      </c>
      <c r="U286" s="5"/>
      <c r="V286" s="1" t="s">
        <v>117</v>
      </c>
      <c r="W286" s="1" t="s">
        <v>484</v>
      </c>
      <c r="X286" s="1" t="s">
        <v>485</v>
      </c>
    </row>
    <row r="287" spans="1:24" hidden="1" x14ac:dyDescent="0.15">
      <c r="A287" s="1" t="s">
        <v>178</v>
      </c>
      <c r="B287" s="1" t="s">
        <v>108</v>
      </c>
      <c r="C287" s="1" t="s">
        <v>81</v>
      </c>
      <c r="D287" s="1" t="s">
        <v>93</v>
      </c>
      <c r="E287" s="1" t="s">
        <v>490</v>
      </c>
      <c r="F287" s="1" t="s">
        <v>139</v>
      </c>
      <c r="G287" s="1"/>
      <c r="H287" s="1"/>
      <c r="I287" s="1" t="s">
        <v>106</v>
      </c>
      <c r="J287" s="4">
        <v>45322</v>
      </c>
      <c r="K287" s="4">
        <v>45322</v>
      </c>
      <c r="L287" s="1" t="s">
        <v>63</v>
      </c>
      <c r="M287" s="5">
        <v>53.07</v>
      </c>
      <c r="N287" s="5" t="s">
        <v>64</v>
      </c>
      <c r="O287" s="5" t="s">
        <v>65</v>
      </c>
      <c r="P287" s="5" t="s">
        <v>66</v>
      </c>
      <c r="Q287" s="5" t="str">
        <f t="shared" si="4"/>
        <v>GL500.57300202</v>
      </c>
      <c r="R287" s="104" t="str">
        <f>VLOOKUP($Q287,[9]Map!$D:$F,2,FALSE)</f>
        <v>D5701 - Wages &amp; Other</v>
      </c>
      <c r="S287" s="104" t="str">
        <f>VLOOKUP($Q287,[9]Map!$D:$F,3,FALSE)</f>
        <v>AC5710 - Wages Salaries &amp; Benefits</v>
      </c>
      <c r="T287" s="245" t="str">
        <f>VLOOKUP(D287,[9]Map!$A$12:$B$21,2,FALSE)</f>
        <v>GL journal entry</v>
      </c>
      <c r="U287" s="5"/>
      <c r="V287" s="1" t="s">
        <v>116</v>
      </c>
      <c r="W287" s="1" t="s">
        <v>491</v>
      </c>
      <c r="X287" s="1" t="s">
        <v>320</v>
      </c>
    </row>
    <row r="288" spans="1:24" hidden="1" x14ac:dyDescent="0.15">
      <c r="A288" s="1" t="s">
        <v>178</v>
      </c>
      <c r="B288" s="1" t="s">
        <v>108</v>
      </c>
      <c r="C288" s="1" t="s">
        <v>81</v>
      </c>
      <c r="D288" s="1" t="s">
        <v>93</v>
      </c>
      <c r="E288" s="1" t="s">
        <v>490</v>
      </c>
      <c r="F288" s="1" t="s">
        <v>139</v>
      </c>
      <c r="G288" s="1"/>
      <c r="H288" s="1"/>
      <c r="I288" s="1" t="s">
        <v>106</v>
      </c>
      <c r="J288" s="4">
        <v>45322</v>
      </c>
      <c r="K288" s="4">
        <v>45322</v>
      </c>
      <c r="L288" s="1" t="s">
        <v>63</v>
      </c>
      <c r="M288" s="5">
        <v>53.05</v>
      </c>
      <c r="N288" s="5" t="s">
        <v>64</v>
      </c>
      <c r="O288" s="5" t="s">
        <v>65</v>
      </c>
      <c r="P288" s="5" t="s">
        <v>66</v>
      </c>
      <c r="Q288" s="5" t="str">
        <f t="shared" si="4"/>
        <v>GL500.57300202</v>
      </c>
      <c r="R288" s="104" t="str">
        <f>VLOOKUP($Q288,[9]Map!$D:$F,2,FALSE)</f>
        <v>D5701 - Wages &amp; Other</v>
      </c>
      <c r="S288" s="104" t="str">
        <f>VLOOKUP($Q288,[9]Map!$D:$F,3,FALSE)</f>
        <v>AC5710 - Wages Salaries &amp; Benefits</v>
      </c>
      <c r="T288" s="245" t="str">
        <f>VLOOKUP(D288,[9]Map!$A$12:$B$21,2,FALSE)</f>
        <v>GL journal entry</v>
      </c>
      <c r="U288" s="5"/>
      <c r="V288" s="1" t="s">
        <v>116</v>
      </c>
      <c r="W288" s="1" t="s">
        <v>491</v>
      </c>
      <c r="X288" s="1" t="s">
        <v>320</v>
      </c>
    </row>
    <row r="289" spans="1:24" hidden="1" x14ac:dyDescent="0.15">
      <c r="A289" s="1" t="s">
        <v>178</v>
      </c>
      <c r="B289" s="1" t="s">
        <v>108</v>
      </c>
      <c r="C289" s="1" t="s">
        <v>81</v>
      </c>
      <c r="D289" s="1" t="s">
        <v>93</v>
      </c>
      <c r="E289" s="1" t="s">
        <v>80</v>
      </c>
      <c r="F289" s="1" t="s">
        <v>330</v>
      </c>
      <c r="G289" s="1"/>
      <c r="H289" s="1"/>
      <c r="I289" s="1" t="s">
        <v>106</v>
      </c>
      <c r="J289" s="4">
        <v>45336</v>
      </c>
      <c r="K289" s="4">
        <v>45324</v>
      </c>
      <c r="L289" s="1" t="s">
        <v>63</v>
      </c>
      <c r="M289" s="5">
        <v>1293.53</v>
      </c>
      <c r="N289" s="5" t="s">
        <v>64</v>
      </c>
      <c r="O289" s="5" t="s">
        <v>65</v>
      </c>
      <c r="P289" s="5" t="s">
        <v>66</v>
      </c>
      <c r="Q289" s="5" t="str">
        <f t="shared" si="4"/>
        <v>GL500.57300202</v>
      </c>
      <c r="R289" s="104" t="str">
        <f>VLOOKUP($Q289,[9]Map!$D:$F,2,FALSE)</f>
        <v>D5701 - Wages &amp; Other</v>
      </c>
      <c r="S289" s="104" t="str">
        <f>VLOOKUP($Q289,[9]Map!$D:$F,3,FALSE)</f>
        <v>AC5710 - Wages Salaries &amp; Benefits</v>
      </c>
      <c r="T289" s="245" t="str">
        <f>VLOOKUP(D289,[9]Map!$A$12:$B$21,2,FALSE)</f>
        <v>GL journal entry</v>
      </c>
      <c r="U289" s="5"/>
      <c r="V289" s="1" t="s">
        <v>117</v>
      </c>
      <c r="W289" s="1" t="s">
        <v>486</v>
      </c>
      <c r="X289" s="1" t="s">
        <v>487</v>
      </c>
    </row>
    <row r="290" spans="1:24" hidden="1" x14ac:dyDescent="0.15">
      <c r="A290" s="1" t="s">
        <v>178</v>
      </c>
      <c r="B290" s="1" t="s">
        <v>108</v>
      </c>
      <c r="C290" s="1" t="s">
        <v>81</v>
      </c>
      <c r="D290" s="1" t="s">
        <v>93</v>
      </c>
      <c r="E290" s="1" t="s">
        <v>80</v>
      </c>
      <c r="F290" s="1" t="s">
        <v>330</v>
      </c>
      <c r="G290" s="1"/>
      <c r="H290" s="1"/>
      <c r="I290" s="1" t="s">
        <v>106</v>
      </c>
      <c r="J290" s="4">
        <v>45352</v>
      </c>
      <c r="K290" s="4">
        <v>45338</v>
      </c>
      <c r="L290" s="1" t="s">
        <v>63</v>
      </c>
      <c r="M290" s="5">
        <v>1286.77</v>
      </c>
      <c r="N290" s="5" t="s">
        <v>64</v>
      </c>
      <c r="O290" s="5" t="s">
        <v>65</v>
      </c>
      <c r="P290" s="5" t="s">
        <v>66</v>
      </c>
      <c r="Q290" s="5" t="str">
        <f t="shared" si="4"/>
        <v>GL500.57300202</v>
      </c>
      <c r="R290" s="104" t="str">
        <f>VLOOKUP($Q290,[9]Map!$D:$F,2,FALSE)</f>
        <v>D5701 - Wages &amp; Other</v>
      </c>
      <c r="S290" s="104" t="str">
        <f>VLOOKUP($Q290,[9]Map!$D:$F,3,FALSE)</f>
        <v>AC5710 - Wages Salaries &amp; Benefits</v>
      </c>
      <c r="T290" s="245" t="str">
        <f>VLOOKUP(D290,[9]Map!$A$12:$B$21,2,FALSE)</f>
        <v>GL journal entry</v>
      </c>
      <c r="U290" s="5"/>
      <c r="V290" s="1" t="s">
        <v>117</v>
      </c>
      <c r="W290" s="1" t="s">
        <v>488</v>
      </c>
      <c r="X290" s="1" t="s">
        <v>489</v>
      </c>
    </row>
    <row r="291" spans="1:24" hidden="1" x14ac:dyDescent="0.15">
      <c r="A291" s="1" t="s">
        <v>178</v>
      </c>
      <c r="B291" s="1" t="s">
        <v>108</v>
      </c>
      <c r="C291" s="1" t="s">
        <v>81</v>
      </c>
      <c r="D291" s="1" t="s">
        <v>93</v>
      </c>
      <c r="E291" s="1" t="s">
        <v>490</v>
      </c>
      <c r="F291" s="1" t="s">
        <v>330</v>
      </c>
      <c r="G291" s="1"/>
      <c r="H291" s="1"/>
      <c r="I291" s="1" t="s">
        <v>106</v>
      </c>
      <c r="J291" s="4">
        <v>45351</v>
      </c>
      <c r="K291" s="4">
        <v>45351</v>
      </c>
      <c r="L291" s="1" t="s">
        <v>63</v>
      </c>
      <c r="M291" s="5">
        <v>53.07</v>
      </c>
      <c r="N291" s="5" t="s">
        <v>64</v>
      </c>
      <c r="O291" s="5" t="s">
        <v>65</v>
      </c>
      <c r="P291" s="5" t="s">
        <v>66</v>
      </c>
      <c r="Q291" s="5" t="str">
        <f t="shared" si="4"/>
        <v>GL500.57300202</v>
      </c>
      <c r="R291" s="104" t="str">
        <f>VLOOKUP($Q291,[9]Map!$D:$F,2,FALSE)</f>
        <v>D5701 - Wages &amp; Other</v>
      </c>
      <c r="S291" s="104" t="str">
        <f>VLOOKUP($Q291,[9]Map!$D:$F,3,FALSE)</f>
        <v>AC5710 - Wages Salaries &amp; Benefits</v>
      </c>
      <c r="T291" s="245" t="str">
        <f>VLOOKUP(D291,[9]Map!$A$12:$B$21,2,FALSE)</f>
        <v>GL journal entry</v>
      </c>
      <c r="U291" s="5"/>
      <c r="V291" s="1" t="s">
        <v>116</v>
      </c>
      <c r="W291" s="1" t="s">
        <v>492</v>
      </c>
      <c r="X291" s="1" t="s">
        <v>493</v>
      </c>
    </row>
    <row r="292" spans="1:24" hidden="1" x14ac:dyDescent="0.15">
      <c r="A292" s="1" t="s">
        <v>178</v>
      </c>
      <c r="B292" s="1" t="s">
        <v>108</v>
      </c>
      <c r="C292" s="1" t="s">
        <v>81</v>
      </c>
      <c r="D292" s="1" t="s">
        <v>93</v>
      </c>
      <c r="E292" s="1" t="s">
        <v>490</v>
      </c>
      <c r="F292" s="1" t="s">
        <v>330</v>
      </c>
      <c r="G292" s="1"/>
      <c r="H292" s="1"/>
      <c r="I292" s="1" t="s">
        <v>106</v>
      </c>
      <c r="J292" s="4">
        <v>45351</v>
      </c>
      <c r="K292" s="4">
        <v>45351</v>
      </c>
      <c r="L292" s="1" t="s">
        <v>63</v>
      </c>
      <c r="M292" s="5">
        <v>59.83</v>
      </c>
      <c r="N292" s="5" t="s">
        <v>64</v>
      </c>
      <c r="O292" s="5" t="s">
        <v>65</v>
      </c>
      <c r="P292" s="5" t="s">
        <v>66</v>
      </c>
      <c r="Q292" s="5" t="str">
        <f t="shared" si="4"/>
        <v>GL500.57300202</v>
      </c>
      <c r="R292" s="104" t="str">
        <f>VLOOKUP($Q292,[9]Map!$D:$F,2,FALSE)</f>
        <v>D5701 - Wages &amp; Other</v>
      </c>
      <c r="S292" s="104" t="str">
        <f>VLOOKUP($Q292,[9]Map!$D:$F,3,FALSE)</f>
        <v>AC5710 - Wages Salaries &amp; Benefits</v>
      </c>
      <c r="T292" s="245" t="str">
        <f>VLOOKUP(D292,[9]Map!$A$12:$B$21,2,FALSE)</f>
        <v>GL journal entry</v>
      </c>
      <c r="U292" s="5"/>
      <c r="V292" s="1" t="s">
        <v>116</v>
      </c>
      <c r="W292" s="1" t="s">
        <v>492</v>
      </c>
      <c r="X292" s="1" t="s">
        <v>493</v>
      </c>
    </row>
    <row r="293" spans="1:24" hidden="1" x14ac:dyDescent="0.15">
      <c r="A293" s="1" t="s">
        <v>178</v>
      </c>
      <c r="B293" s="1" t="s">
        <v>109</v>
      </c>
      <c r="C293" s="1" t="s">
        <v>83</v>
      </c>
      <c r="D293" s="1" t="s">
        <v>93</v>
      </c>
      <c r="E293" s="1" t="s">
        <v>494</v>
      </c>
      <c r="F293" s="1" t="s">
        <v>139</v>
      </c>
      <c r="G293" s="1"/>
      <c r="H293" s="1"/>
      <c r="I293" s="1" t="s">
        <v>106</v>
      </c>
      <c r="J293" s="4">
        <v>45322</v>
      </c>
      <c r="K293" s="4">
        <v>45322</v>
      </c>
      <c r="L293" s="1" t="s">
        <v>63</v>
      </c>
      <c r="M293" s="5">
        <v>-38.65</v>
      </c>
      <c r="N293" s="5" t="s">
        <v>64</v>
      </c>
      <c r="O293" s="5" t="s">
        <v>65</v>
      </c>
      <c r="P293" s="5" t="s">
        <v>66</v>
      </c>
      <c r="Q293" s="5" t="str">
        <f t="shared" si="4"/>
        <v>GL500.57300207</v>
      </c>
      <c r="R293" s="104" t="str">
        <f>VLOOKUP($Q293,[9]Map!$D:$F,2,FALSE)</f>
        <v>D5701 - Wages &amp; Other</v>
      </c>
      <c r="S293" s="104" t="str">
        <f>VLOOKUP($Q293,[9]Map!$D:$F,3,FALSE)</f>
        <v>AC5710 - Wages Salaries &amp; Benefits</v>
      </c>
      <c r="T293" s="245" t="str">
        <f>VLOOKUP(D293,[9]Map!$A$12:$B$21,2,FALSE)</f>
        <v>GL journal entry</v>
      </c>
      <c r="U293" s="5"/>
      <c r="V293" s="1" t="s">
        <v>116</v>
      </c>
      <c r="W293" s="1" t="s">
        <v>491</v>
      </c>
      <c r="X293" s="1" t="s">
        <v>320</v>
      </c>
    </row>
    <row r="294" spans="1:24" hidden="1" x14ac:dyDescent="0.15">
      <c r="A294" s="1" t="s">
        <v>178</v>
      </c>
      <c r="B294" s="1" t="s">
        <v>109</v>
      </c>
      <c r="C294" s="1" t="s">
        <v>83</v>
      </c>
      <c r="D294" s="1" t="s">
        <v>93</v>
      </c>
      <c r="E294" s="1" t="s">
        <v>80</v>
      </c>
      <c r="F294" s="1" t="s">
        <v>139</v>
      </c>
      <c r="G294" s="1"/>
      <c r="H294" s="1"/>
      <c r="I294" s="1" t="s">
        <v>106</v>
      </c>
      <c r="J294" s="4">
        <v>45307</v>
      </c>
      <c r="K294" s="4">
        <v>45296</v>
      </c>
      <c r="L294" s="1" t="s">
        <v>63</v>
      </c>
      <c r="M294" s="5">
        <v>101.04</v>
      </c>
      <c r="N294" s="5" t="s">
        <v>64</v>
      </c>
      <c r="O294" s="5" t="s">
        <v>65</v>
      </c>
      <c r="P294" s="5" t="s">
        <v>66</v>
      </c>
      <c r="Q294" s="5" t="str">
        <f t="shared" si="4"/>
        <v>GL500.57300207</v>
      </c>
      <c r="R294" s="104" t="str">
        <f>VLOOKUP($Q294,[9]Map!$D:$F,2,FALSE)</f>
        <v>D5701 - Wages &amp; Other</v>
      </c>
      <c r="S294" s="104" t="str">
        <f>VLOOKUP($Q294,[9]Map!$D:$F,3,FALSE)</f>
        <v>AC5710 - Wages Salaries &amp; Benefits</v>
      </c>
      <c r="T294" s="245" t="str">
        <f>VLOOKUP(D294,[9]Map!$A$12:$B$21,2,FALSE)</f>
        <v>GL journal entry</v>
      </c>
      <c r="U294" s="5"/>
      <c r="V294" s="1" t="s">
        <v>117</v>
      </c>
      <c r="W294" s="1" t="s">
        <v>482</v>
      </c>
      <c r="X294" s="1" t="s">
        <v>483</v>
      </c>
    </row>
    <row r="295" spans="1:24" hidden="1" x14ac:dyDescent="0.15">
      <c r="A295" s="1" t="s">
        <v>178</v>
      </c>
      <c r="B295" s="1" t="s">
        <v>109</v>
      </c>
      <c r="C295" s="1" t="s">
        <v>83</v>
      </c>
      <c r="D295" s="1" t="s">
        <v>93</v>
      </c>
      <c r="E295" s="1" t="s">
        <v>80</v>
      </c>
      <c r="F295" s="1" t="s">
        <v>139</v>
      </c>
      <c r="G295" s="1"/>
      <c r="H295" s="1"/>
      <c r="I295" s="1" t="s">
        <v>106</v>
      </c>
      <c r="J295" s="4">
        <v>45315</v>
      </c>
      <c r="K295" s="4">
        <v>45310</v>
      </c>
      <c r="L295" s="1" t="s">
        <v>63</v>
      </c>
      <c r="M295" s="5">
        <v>101.04</v>
      </c>
      <c r="N295" s="5" t="s">
        <v>64</v>
      </c>
      <c r="O295" s="5" t="s">
        <v>65</v>
      </c>
      <c r="P295" s="5" t="s">
        <v>66</v>
      </c>
      <c r="Q295" s="5" t="str">
        <f t="shared" si="4"/>
        <v>GL500.57300207</v>
      </c>
      <c r="R295" s="104" t="str">
        <f>VLOOKUP($Q295,[9]Map!$D:$F,2,FALSE)</f>
        <v>D5701 - Wages &amp; Other</v>
      </c>
      <c r="S295" s="104" t="str">
        <f>VLOOKUP($Q295,[9]Map!$D:$F,3,FALSE)</f>
        <v>AC5710 - Wages Salaries &amp; Benefits</v>
      </c>
      <c r="T295" s="245" t="str">
        <f>VLOOKUP(D295,[9]Map!$A$12:$B$21,2,FALSE)</f>
        <v>GL journal entry</v>
      </c>
      <c r="U295" s="5"/>
      <c r="V295" s="1" t="s">
        <v>117</v>
      </c>
      <c r="W295" s="1" t="s">
        <v>484</v>
      </c>
      <c r="X295" s="1" t="s">
        <v>485</v>
      </c>
    </row>
    <row r="296" spans="1:24" hidden="1" x14ac:dyDescent="0.15">
      <c r="A296" s="1" t="s">
        <v>178</v>
      </c>
      <c r="B296" s="1" t="s">
        <v>109</v>
      </c>
      <c r="C296" s="1" t="s">
        <v>83</v>
      </c>
      <c r="D296" s="1" t="s">
        <v>93</v>
      </c>
      <c r="E296" s="1" t="s">
        <v>490</v>
      </c>
      <c r="F296" s="1" t="s">
        <v>139</v>
      </c>
      <c r="G296" s="1"/>
      <c r="H296" s="1"/>
      <c r="I296" s="1" t="s">
        <v>106</v>
      </c>
      <c r="J296" s="4">
        <v>45322</v>
      </c>
      <c r="K296" s="4">
        <v>45322</v>
      </c>
      <c r="L296" s="1" t="s">
        <v>63</v>
      </c>
      <c r="M296" s="5">
        <v>4.57</v>
      </c>
      <c r="N296" s="5" t="s">
        <v>64</v>
      </c>
      <c r="O296" s="5" t="s">
        <v>65</v>
      </c>
      <c r="P296" s="5" t="s">
        <v>66</v>
      </c>
      <c r="Q296" s="5" t="str">
        <f t="shared" si="4"/>
        <v>GL500.57300207</v>
      </c>
      <c r="R296" s="104" t="str">
        <f>VLOOKUP($Q296,[9]Map!$D:$F,2,FALSE)</f>
        <v>D5701 - Wages &amp; Other</v>
      </c>
      <c r="S296" s="104" t="str">
        <f>VLOOKUP($Q296,[9]Map!$D:$F,3,FALSE)</f>
        <v>AC5710 - Wages Salaries &amp; Benefits</v>
      </c>
      <c r="T296" s="245" t="str">
        <f>VLOOKUP(D296,[9]Map!$A$12:$B$21,2,FALSE)</f>
        <v>GL journal entry</v>
      </c>
      <c r="U296" s="5"/>
      <c r="V296" s="1" t="s">
        <v>116</v>
      </c>
      <c r="W296" s="1" t="s">
        <v>491</v>
      </c>
      <c r="X296" s="1" t="s">
        <v>320</v>
      </c>
    </row>
    <row r="297" spans="1:24" hidden="1" x14ac:dyDescent="0.15">
      <c r="A297" s="1" t="s">
        <v>178</v>
      </c>
      <c r="B297" s="1" t="s">
        <v>109</v>
      </c>
      <c r="C297" s="1" t="s">
        <v>83</v>
      </c>
      <c r="D297" s="1" t="s">
        <v>93</v>
      </c>
      <c r="E297" s="1" t="s">
        <v>495</v>
      </c>
      <c r="F297" s="1" t="s">
        <v>330</v>
      </c>
      <c r="G297" s="1"/>
      <c r="H297" s="1"/>
      <c r="I297" s="1" t="s">
        <v>106</v>
      </c>
      <c r="J297" s="4">
        <v>45351</v>
      </c>
      <c r="K297" s="4">
        <v>45351</v>
      </c>
      <c r="L297" s="1" t="s">
        <v>63</v>
      </c>
      <c r="M297" s="5">
        <v>-101.04</v>
      </c>
      <c r="N297" s="5" t="s">
        <v>64</v>
      </c>
      <c r="O297" s="5" t="s">
        <v>65</v>
      </c>
      <c r="P297" s="5" t="s">
        <v>66</v>
      </c>
      <c r="Q297" s="5" t="str">
        <f t="shared" si="4"/>
        <v>GL500.57300207</v>
      </c>
      <c r="R297" s="104" t="str">
        <f>VLOOKUP($Q297,[9]Map!$D:$F,2,FALSE)</f>
        <v>D5701 - Wages &amp; Other</v>
      </c>
      <c r="S297" s="104" t="str">
        <f>VLOOKUP($Q297,[9]Map!$D:$F,3,FALSE)</f>
        <v>AC5710 - Wages Salaries &amp; Benefits</v>
      </c>
      <c r="T297" s="245" t="str">
        <f>VLOOKUP(D297,[9]Map!$A$12:$B$21,2,FALSE)</f>
        <v>GL journal entry</v>
      </c>
      <c r="U297" s="5"/>
      <c r="V297" s="1" t="s">
        <v>116</v>
      </c>
      <c r="W297" s="1" t="s">
        <v>492</v>
      </c>
      <c r="X297" s="1" t="s">
        <v>493</v>
      </c>
    </row>
    <row r="298" spans="1:24" hidden="1" x14ac:dyDescent="0.15">
      <c r="A298" s="1" t="s">
        <v>178</v>
      </c>
      <c r="B298" s="1" t="s">
        <v>109</v>
      </c>
      <c r="C298" s="1" t="s">
        <v>83</v>
      </c>
      <c r="D298" s="1" t="s">
        <v>93</v>
      </c>
      <c r="E298" s="1" t="s">
        <v>495</v>
      </c>
      <c r="F298" s="1" t="s">
        <v>330</v>
      </c>
      <c r="G298" s="1"/>
      <c r="H298" s="1"/>
      <c r="I298" s="1" t="s">
        <v>106</v>
      </c>
      <c r="J298" s="4">
        <v>45351</v>
      </c>
      <c r="K298" s="4">
        <v>45351</v>
      </c>
      <c r="L298" s="1" t="s">
        <v>63</v>
      </c>
      <c r="M298" s="5">
        <v>-100.51</v>
      </c>
      <c r="N298" s="5" t="s">
        <v>64</v>
      </c>
      <c r="O298" s="5" t="s">
        <v>65</v>
      </c>
      <c r="P298" s="5" t="s">
        <v>66</v>
      </c>
      <c r="Q298" s="5" t="str">
        <f t="shared" si="4"/>
        <v>GL500.57300207</v>
      </c>
      <c r="R298" s="104" t="str">
        <f>VLOOKUP($Q298,[9]Map!$D:$F,2,FALSE)</f>
        <v>D5701 - Wages &amp; Other</v>
      </c>
      <c r="S298" s="104" t="str">
        <f>VLOOKUP($Q298,[9]Map!$D:$F,3,FALSE)</f>
        <v>AC5710 - Wages Salaries &amp; Benefits</v>
      </c>
      <c r="T298" s="245" t="str">
        <f>VLOOKUP(D298,[9]Map!$A$12:$B$21,2,FALSE)</f>
        <v>GL journal entry</v>
      </c>
      <c r="U298" s="5"/>
      <c r="V298" s="1" t="s">
        <v>116</v>
      </c>
      <c r="W298" s="1" t="s">
        <v>492</v>
      </c>
      <c r="X298" s="1" t="s">
        <v>493</v>
      </c>
    </row>
    <row r="299" spans="1:24" hidden="1" x14ac:dyDescent="0.15">
      <c r="A299" s="1" t="s">
        <v>178</v>
      </c>
      <c r="B299" s="1" t="s">
        <v>109</v>
      </c>
      <c r="C299" s="1" t="s">
        <v>83</v>
      </c>
      <c r="D299" s="1" t="s">
        <v>93</v>
      </c>
      <c r="E299" s="1" t="s">
        <v>80</v>
      </c>
      <c r="F299" s="1" t="s">
        <v>330</v>
      </c>
      <c r="G299" s="1"/>
      <c r="H299" s="1"/>
      <c r="I299" s="1" t="s">
        <v>106</v>
      </c>
      <c r="J299" s="4">
        <v>45336</v>
      </c>
      <c r="K299" s="4">
        <v>45324</v>
      </c>
      <c r="L299" s="1" t="s">
        <v>63</v>
      </c>
      <c r="M299" s="5">
        <v>101.04</v>
      </c>
      <c r="N299" s="5" t="s">
        <v>64</v>
      </c>
      <c r="O299" s="5" t="s">
        <v>65</v>
      </c>
      <c r="P299" s="5" t="s">
        <v>66</v>
      </c>
      <c r="Q299" s="5" t="str">
        <f t="shared" si="4"/>
        <v>GL500.57300207</v>
      </c>
      <c r="R299" s="104" t="str">
        <f>VLOOKUP($Q299,[9]Map!$D:$F,2,FALSE)</f>
        <v>D5701 - Wages &amp; Other</v>
      </c>
      <c r="S299" s="104" t="str">
        <f>VLOOKUP($Q299,[9]Map!$D:$F,3,FALSE)</f>
        <v>AC5710 - Wages Salaries &amp; Benefits</v>
      </c>
      <c r="T299" s="245" t="str">
        <f>VLOOKUP(D299,[9]Map!$A$12:$B$21,2,FALSE)</f>
        <v>GL journal entry</v>
      </c>
      <c r="U299" s="5"/>
      <c r="V299" s="1" t="s">
        <v>117</v>
      </c>
      <c r="W299" s="1" t="s">
        <v>486</v>
      </c>
      <c r="X299" s="1" t="s">
        <v>487</v>
      </c>
    </row>
    <row r="300" spans="1:24" hidden="1" x14ac:dyDescent="0.15">
      <c r="A300" s="1" t="s">
        <v>178</v>
      </c>
      <c r="B300" s="1" t="s">
        <v>109</v>
      </c>
      <c r="C300" s="1" t="s">
        <v>83</v>
      </c>
      <c r="D300" s="1" t="s">
        <v>93</v>
      </c>
      <c r="E300" s="1" t="s">
        <v>80</v>
      </c>
      <c r="F300" s="1" t="s">
        <v>330</v>
      </c>
      <c r="G300" s="1"/>
      <c r="H300" s="1"/>
      <c r="I300" s="1" t="s">
        <v>106</v>
      </c>
      <c r="J300" s="4">
        <v>45352</v>
      </c>
      <c r="K300" s="4">
        <v>45338</v>
      </c>
      <c r="L300" s="1" t="s">
        <v>63</v>
      </c>
      <c r="M300" s="5">
        <v>100.51</v>
      </c>
      <c r="N300" s="5" t="s">
        <v>64</v>
      </c>
      <c r="O300" s="5" t="s">
        <v>65</v>
      </c>
      <c r="P300" s="5" t="s">
        <v>66</v>
      </c>
      <c r="Q300" s="5" t="str">
        <f t="shared" si="4"/>
        <v>GL500.57300207</v>
      </c>
      <c r="R300" s="104" t="str">
        <f>VLOOKUP($Q300,[9]Map!$D:$F,2,FALSE)</f>
        <v>D5701 - Wages &amp; Other</v>
      </c>
      <c r="S300" s="104" t="str">
        <f>VLOOKUP($Q300,[9]Map!$D:$F,3,FALSE)</f>
        <v>AC5710 - Wages Salaries &amp; Benefits</v>
      </c>
      <c r="T300" s="245" t="str">
        <f>VLOOKUP(D300,[9]Map!$A$12:$B$21,2,FALSE)</f>
        <v>GL journal entry</v>
      </c>
      <c r="U300" s="5"/>
      <c r="V300" s="1" t="s">
        <v>117</v>
      </c>
      <c r="W300" s="1" t="s">
        <v>488</v>
      </c>
      <c r="X300" s="1" t="s">
        <v>489</v>
      </c>
    </row>
    <row r="301" spans="1:24" hidden="1" x14ac:dyDescent="0.15">
      <c r="A301" s="1" t="s">
        <v>178</v>
      </c>
      <c r="B301" s="1" t="s">
        <v>110</v>
      </c>
      <c r="C301" s="1" t="s">
        <v>85</v>
      </c>
      <c r="D301" s="1" t="s">
        <v>93</v>
      </c>
      <c r="E301" s="1" t="s">
        <v>80</v>
      </c>
      <c r="F301" s="1" t="s">
        <v>139</v>
      </c>
      <c r="G301" s="1"/>
      <c r="H301" s="1"/>
      <c r="I301" s="1" t="s">
        <v>106</v>
      </c>
      <c r="J301" s="4">
        <v>45307</v>
      </c>
      <c r="K301" s="4">
        <v>45296</v>
      </c>
      <c r="L301" s="1" t="s">
        <v>63</v>
      </c>
      <c r="M301" s="5">
        <v>161.52000000000001</v>
      </c>
      <c r="N301" s="5" t="s">
        <v>64</v>
      </c>
      <c r="O301" s="5" t="s">
        <v>65</v>
      </c>
      <c r="P301" s="5" t="s">
        <v>66</v>
      </c>
      <c r="Q301" s="5" t="str">
        <f t="shared" si="4"/>
        <v>GL500.57300212</v>
      </c>
      <c r="R301" s="104" t="str">
        <f>VLOOKUP($Q301,[9]Map!$D:$F,2,FALSE)</f>
        <v>D5701 - Wages &amp; Other</v>
      </c>
      <c r="S301" s="104" t="str">
        <f>VLOOKUP($Q301,[9]Map!$D:$F,3,FALSE)</f>
        <v>AC5710 - Wages Salaries &amp; Benefits</v>
      </c>
      <c r="T301" s="245" t="str">
        <f>VLOOKUP(D301,[9]Map!$A$12:$B$21,2,FALSE)</f>
        <v>GL journal entry</v>
      </c>
      <c r="U301" s="5"/>
      <c r="V301" s="1" t="s">
        <v>117</v>
      </c>
      <c r="W301" s="1" t="s">
        <v>482</v>
      </c>
      <c r="X301" s="1" t="s">
        <v>483</v>
      </c>
    </row>
    <row r="302" spans="1:24" hidden="1" x14ac:dyDescent="0.15">
      <c r="A302" s="1" t="s">
        <v>178</v>
      </c>
      <c r="B302" s="1" t="s">
        <v>110</v>
      </c>
      <c r="C302" s="1" t="s">
        <v>85</v>
      </c>
      <c r="D302" s="1" t="s">
        <v>93</v>
      </c>
      <c r="E302" s="1" t="s">
        <v>80</v>
      </c>
      <c r="F302" s="1" t="s">
        <v>139</v>
      </c>
      <c r="G302" s="1"/>
      <c r="H302" s="1"/>
      <c r="I302" s="1" t="s">
        <v>106</v>
      </c>
      <c r="J302" s="4">
        <v>45315</v>
      </c>
      <c r="K302" s="4">
        <v>45310</v>
      </c>
      <c r="L302" s="1" t="s">
        <v>63</v>
      </c>
      <c r="M302" s="5">
        <v>161.52000000000001</v>
      </c>
      <c r="N302" s="5" t="s">
        <v>64</v>
      </c>
      <c r="O302" s="5" t="s">
        <v>65</v>
      </c>
      <c r="P302" s="5" t="s">
        <v>66</v>
      </c>
      <c r="Q302" s="5" t="str">
        <f t="shared" si="4"/>
        <v>GL500.57300212</v>
      </c>
      <c r="R302" s="104" t="str">
        <f>VLOOKUP($Q302,[9]Map!$D:$F,2,FALSE)</f>
        <v>D5701 - Wages &amp; Other</v>
      </c>
      <c r="S302" s="104" t="str">
        <f>VLOOKUP($Q302,[9]Map!$D:$F,3,FALSE)</f>
        <v>AC5710 - Wages Salaries &amp; Benefits</v>
      </c>
      <c r="T302" s="245" t="str">
        <f>VLOOKUP(D302,[9]Map!$A$12:$B$21,2,FALSE)</f>
        <v>GL journal entry</v>
      </c>
      <c r="U302" s="5"/>
      <c r="V302" s="1" t="s">
        <v>117</v>
      </c>
      <c r="W302" s="1" t="s">
        <v>484</v>
      </c>
      <c r="X302" s="1" t="s">
        <v>485</v>
      </c>
    </row>
    <row r="303" spans="1:24" hidden="1" x14ac:dyDescent="0.15">
      <c r="A303" s="1" t="s">
        <v>178</v>
      </c>
      <c r="B303" s="1" t="s">
        <v>110</v>
      </c>
      <c r="C303" s="1" t="s">
        <v>85</v>
      </c>
      <c r="D303" s="1" t="s">
        <v>93</v>
      </c>
      <c r="E303" s="1" t="s">
        <v>490</v>
      </c>
      <c r="F303" s="1" t="s">
        <v>139</v>
      </c>
      <c r="G303" s="1"/>
      <c r="H303" s="1"/>
      <c r="I303" s="1" t="s">
        <v>106</v>
      </c>
      <c r="J303" s="4">
        <v>45322</v>
      </c>
      <c r="K303" s="4">
        <v>45322</v>
      </c>
      <c r="L303" s="1" t="s">
        <v>63</v>
      </c>
      <c r="M303" s="5">
        <v>885.84</v>
      </c>
      <c r="N303" s="5" t="s">
        <v>64</v>
      </c>
      <c r="O303" s="5" t="s">
        <v>65</v>
      </c>
      <c r="P303" s="5" t="s">
        <v>66</v>
      </c>
      <c r="Q303" s="5" t="str">
        <f t="shared" si="4"/>
        <v>GL500.57300212</v>
      </c>
      <c r="R303" s="104" t="str">
        <f>VLOOKUP($Q303,[9]Map!$D:$F,2,FALSE)</f>
        <v>D5701 - Wages &amp; Other</v>
      </c>
      <c r="S303" s="104" t="str">
        <f>VLOOKUP($Q303,[9]Map!$D:$F,3,FALSE)</f>
        <v>AC5710 - Wages Salaries &amp; Benefits</v>
      </c>
      <c r="T303" s="245" t="str">
        <f>VLOOKUP(D303,[9]Map!$A$12:$B$21,2,FALSE)</f>
        <v>GL journal entry</v>
      </c>
      <c r="U303" s="5"/>
      <c r="V303" s="1" t="s">
        <v>116</v>
      </c>
      <c r="W303" s="1" t="s">
        <v>491</v>
      </c>
      <c r="X303" s="1" t="s">
        <v>320</v>
      </c>
    </row>
    <row r="304" spans="1:24" hidden="1" x14ac:dyDescent="0.15">
      <c r="A304" s="1" t="s">
        <v>178</v>
      </c>
      <c r="B304" s="1" t="s">
        <v>110</v>
      </c>
      <c r="C304" s="1" t="s">
        <v>85</v>
      </c>
      <c r="D304" s="1" t="s">
        <v>93</v>
      </c>
      <c r="E304" s="1" t="s">
        <v>490</v>
      </c>
      <c r="F304" s="1" t="s">
        <v>139</v>
      </c>
      <c r="G304" s="1"/>
      <c r="H304" s="1"/>
      <c r="I304" s="1" t="s">
        <v>106</v>
      </c>
      <c r="J304" s="4">
        <v>45322</v>
      </c>
      <c r="K304" s="4">
        <v>45322</v>
      </c>
      <c r="L304" s="1" t="s">
        <v>63</v>
      </c>
      <c r="M304" s="5">
        <v>885.84</v>
      </c>
      <c r="N304" s="5" t="s">
        <v>64</v>
      </c>
      <c r="O304" s="5" t="s">
        <v>65</v>
      </c>
      <c r="P304" s="5" t="s">
        <v>66</v>
      </c>
      <c r="Q304" s="5" t="str">
        <f t="shared" si="4"/>
        <v>GL500.57300212</v>
      </c>
      <c r="R304" s="104" t="str">
        <f>VLOOKUP($Q304,[9]Map!$D:$F,2,FALSE)</f>
        <v>D5701 - Wages &amp; Other</v>
      </c>
      <c r="S304" s="104" t="str">
        <f>VLOOKUP($Q304,[9]Map!$D:$F,3,FALSE)</f>
        <v>AC5710 - Wages Salaries &amp; Benefits</v>
      </c>
      <c r="T304" s="245" t="str">
        <f>VLOOKUP(D304,[9]Map!$A$12:$B$21,2,FALSE)</f>
        <v>GL journal entry</v>
      </c>
      <c r="U304" s="5"/>
      <c r="V304" s="1" t="s">
        <v>116</v>
      </c>
      <c r="W304" s="1" t="s">
        <v>491</v>
      </c>
      <c r="X304" s="1" t="s">
        <v>320</v>
      </c>
    </row>
    <row r="305" spans="1:24" hidden="1" x14ac:dyDescent="0.15">
      <c r="A305" s="1" t="s">
        <v>178</v>
      </c>
      <c r="B305" s="1" t="s">
        <v>110</v>
      </c>
      <c r="C305" s="1" t="s">
        <v>85</v>
      </c>
      <c r="D305" s="1" t="s">
        <v>93</v>
      </c>
      <c r="E305" s="1" t="s">
        <v>495</v>
      </c>
      <c r="F305" s="1" t="s">
        <v>330</v>
      </c>
      <c r="G305" s="1"/>
      <c r="H305" s="1"/>
      <c r="I305" s="1" t="s">
        <v>106</v>
      </c>
      <c r="J305" s="4">
        <v>45351</v>
      </c>
      <c r="K305" s="4">
        <v>45351</v>
      </c>
      <c r="L305" s="1" t="s">
        <v>63</v>
      </c>
      <c r="M305" s="5">
        <v>-62.18</v>
      </c>
      <c r="N305" s="5" t="s">
        <v>64</v>
      </c>
      <c r="O305" s="5" t="s">
        <v>65</v>
      </c>
      <c r="P305" s="5" t="s">
        <v>66</v>
      </c>
      <c r="Q305" s="5" t="str">
        <f t="shared" si="4"/>
        <v>GL500.57300212</v>
      </c>
      <c r="R305" s="104" t="str">
        <f>VLOOKUP($Q305,[9]Map!$D:$F,2,FALSE)</f>
        <v>D5701 - Wages &amp; Other</v>
      </c>
      <c r="S305" s="104" t="str">
        <f>VLOOKUP($Q305,[9]Map!$D:$F,3,FALSE)</f>
        <v>AC5710 - Wages Salaries &amp; Benefits</v>
      </c>
      <c r="T305" s="245" t="str">
        <f>VLOOKUP(D305,[9]Map!$A$12:$B$21,2,FALSE)</f>
        <v>GL journal entry</v>
      </c>
      <c r="U305" s="5"/>
      <c r="V305" s="1" t="s">
        <v>116</v>
      </c>
      <c r="W305" s="1" t="s">
        <v>492</v>
      </c>
      <c r="X305" s="1" t="s">
        <v>493</v>
      </c>
    </row>
    <row r="306" spans="1:24" hidden="1" x14ac:dyDescent="0.15">
      <c r="A306" s="1" t="s">
        <v>178</v>
      </c>
      <c r="B306" s="1" t="s">
        <v>110</v>
      </c>
      <c r="C306" s="1" t="s">
        <v>85</v>
      </c>
      <c r="D306" s="1" t="s">
        <v>93</v>
      </c>
      <c r="E306" s="1" t="s">
        <v>80</v>
      </c>
      <c r="F306" s="1" t="s">
        <v>330</v>
      </c>
      <c r="G306" s="1"/>
      <c r="H306" s="1"/>
      <c r="I306" s="1" t="s">
        <v>106</v>
      </c>
      <c r="J306" s="4">
        <v>45336</v>
      </c>
      <c r="K306" s="4">
        <v>45324</v>
      </c>
      <c r="L306" s="1" t="s">
        <v>63</v>
      </c>
      <c r="M306" s="5">
        <v>161.52000000000001</v>
      </c>
      <c r="N306" s="5" t="s">
        <v>64</v>
      </c>
      <c r="O306" s="5" t="s">
        <v>65</v>
      </c>
      <c r="P306" s="5" t="s">
        <v>66</v>
      </c>
      <c r="Q306" s="5" t="str">
        <f t="shared" si="4"/>
        <v>GL500.57300212</v>
      </c>
      <c r="R306" s="104" t="str">
        <f>VLOOKUP($Q306,[9]Map!$D:$F,2,FALSE)</f>
        <v>D5701 - Wages &amp; Other</v>
      </c>
      <c r="S306" s="104" t="str">
        <f>VLOOKUP($Q306,[9]Map!$D:$F,3,FALSE)</f>
        <v>AC5710 - Wages Salaries &amp; Benefits</v>
      </c>
      <c r="T306" s="245" t="str">
        <f>VLOOKUP(D306,[9]Map!$A$12:$B$21,2,FALSE)</f>
        <v>GL journal entry</v>
      </c>
      <c r="U306" s="5"/>
      <c r="V306" s="1" t="s">
        <v>117</v>
      </c>
      <c r="W306" s="1" t="s">
        <v>486</v>
      </c>
      <c r="X306" s="1" t="s">
        <v>487</v>
      </c>
    </row>
    <row r="307" spans="1:24" hidden="1" x14ac:dyDescent="0.15">
      <c r="A307" s="1" t="s">
        <v>178</v>
      </c>
      <c r="B307" s="1" t="s">
        <v>110</v>
      </c>
      <c r="C307" s="1" t="s">
        <v>85</v>
      </c>
      <c r="D307" s="1" t="s">
        <v>93</v>
      </c>
      <c r="E307" s="1" t="s">
        <v>80</v>
      </c>
      <c r="F307" s="1" t="s">
        <v>330</v>
      </c>
      <c r="G307" s="1"/>
      <c r="H307" s="1"/>
      <c r="I307" s="1" t="s">
        <v>106</v>
      </c>
      <c r="J307" s="4">
        <v>45352</v>
      </c>
      <c r="K307" s="4">
        <v>45338</v>
      </c>
      <c r="L307" s="1" t="s">
        <v>63</v>
      </c>
      <c r="M307" s="5">
        <v>161.52000000000001</v>
      </c>
      <c r="N307" s="5" t="s">
        <v>64</v>
      </c>
      <c r="O307" s="5" t="s">
        <v>65</v>
      </c>
      <c r="P307" s="5" t="s">
        <v>66</v>
      </c>
      <c r="Q307" s="5" t="str">
        <f t="shared" si="4"/>
        <v>GL500.57300212</v>
      </c>
      <c r="R307" s="104" t="str">
        <f>VLOOKUP($Q307,[9]Map!$D:$F,2,FALSE)</f>
        <v>D5701 - Wages &amp; Other</v>
      </c>
      <c r="S307" s="104" t="str">
        <f>VLOOKUP($Q307,[9]Map!$D:$F,3,FALSE)</f>
        <v>AC5710 - Wages Salaries &amp; Benefits</v>
      </c>
      <c r="T307" s="245" t="str">
        <f>VLOOKUP(D307,[9]Map!$A$12:$B$21,2,FALSE)</f>
        <v>GL journal entry</v>
      </c>
      <c r="U307" s="5"/>
      <c r="V307" s="1" t="s">
        <v>117</v>
      </c>
      <c r="W307" s="1" t="s">
        <v>488</v>
      </c>
      <c r="X307" s="1" t="s">
        <v>489</v>
      </c>
    </row>
    <row r="308" spans="1:24" hidden="1" x14ac:dyDescent="0.15">
      <c r="A308" s="1" t="s">
        <v>178</v>
      </c>
      <c r="B308" s="1" t="s">
        <v>110</v>
      </c>
      <c r="C308" s="1" t="s">
        <v>85</v>
      </c>
      <c r="D308" s="1" t="s">
        <v>93</v>
      </c>
      <c r="E308" s="1" t="s">
        <v>490</v>
      </c>
      <c r="F308" s="1" t="s">
        <v>330</v>
      </c>
      <c r="G308" s="1"/>
      <c r="H308" s="1"/>
      <c r="I308" s="1" t="s">
        <v>106</v>
      </c>
      <c r="J308" s="4">
        <v>45351</v>
      </c>
      <c r="K308" s="4">
        <v>45351</v>
      </c>
      <c r="L308" s="1" t="s">
        <v>63</v>
      </c>
      <c r="M308" s="5">
        <v>878.84</v>
      </c>
      <c r="N308" s="5" t="s">
        <v>64</v>
      </c>
      <c r="O308" s="5" t="s">
        <v>65</v>
      </c>
      <c r="P308" s="5" t="s">
        <v>66</v>
      </c>
      <c r="Q308" s="5" t="str">
        <f t="shared" si="4"/>
        <v>GL500.57300212</v>
      </c>
      <c r="R308" s="104" t="str">
        <f>VLOOKUP($Q308,[9]Map!$D:$F,2,FALSE)</f>
        <v>D5701 - Wages &amp; Other</v>
      </c>
      <c r="S308" s="104" t="str">
        <f>VLOOKUP($Q308,[9]Map!$D:$F,3,FALSE)</f>
        <v>AC5710 - Wages Salaries &amp; Benefits</v>
      </c>
      <c r="T308" s="245" t="str">
        <f>VLOOKUP(D308,[9]Map!$A$12:$B$21,2,FALSE)</f>
        <v>GL journal entry</v>
      </c>
      <c r="U308" s="5"/>
      <c r="V308" s="1" t="s">
        <v>116</v>
      </c>
      <c r="W308" s="1" t="s">
        <v>492</v>
      </c>
      <c r="X308" s="1" t="s">
        <v>493</v>
      </c>
    </row>
    <row r="309" spans="1:24" hidden="1" x14ac:dyDescent="0.15">
      <c r="A309" s="1" t="s">
        <v>178</v>
      </c>
      <c r="B309" s="1" t="s">
        <v>111</v>
      </c>
      <c r="C309" s="1" t="s">
        <v>87</v>
      </c>
      <c r="D309" s="1" t="s">
        <v>93</v>
      </c>
      <c r="E309" s="1" t="s">
        <v>80</v>
      </c>
      <c r="F309" s="1" t="s">
        <v>139</v>
      </c>
      <c r="G309" s="1"/>
      <c r="H309" s="1"/>
      <c r="I309" s="1" t="s">
        <v>106</v>
      </c>
      <c r="J309" s="4">
        <v>45307</v>
      </c>
      <c r="K309" s="4">
        <v>45296</v>
      </c>
      <c r="L309" s="1" t="s">
        <v>63</v>
      </c>
      <c r="M309" s="5">
        <v>2684.77</v>
      </c>
      <c r="N309" s="5" t="s">
        <v>64</v>
      </c>
      <c r="O309" s="5" t="s">
        <v>65</v>
      </c>
      <c r="P309" s="5" t="s">
        <v>66</v>
      </c>
      <c r="Q309" s="5" t="str">
        <f t="shared" si="4"/>
        <v>GL500.57310028</v>
      </c>
      <c r="R309" s="104" t="str">
        <f>VLOOKUP($Q309,[9]Map!$D:$F,2,FALSE)</f>
        <v>D5701 - Wages &amp; Other</v>
      </c>
      <c r="S309" s="104" t="str">
        <f>VLOOKUP($Q309,[9]Map!$D:$F,3,FALSE)</f>
        <v>AC5710 - Wages Salaries &amp; Benefits</v>
      </c>
      <c r="T309" s="245" t="str">
        <f>VLOOKUP(D309,[9]Map!$A$12:$B$21,2,FALSE)</f>
        <v>GL journal entry</v>
      </c>
      <c r="U309" s="5"/>
      <c r="V309" s="1" t="s">
        <v>117</v>
      </c>
      <c r="W309" s="1" t="s">
        <v>482</v>
      </c>
      <c r="X309" s="1" t="s">
        <v>483</v>
      </c>
    </row>
    <row r="310" spans="1:24" hidden="1" x14ac:dyDescent="0.15">
      <c r="A310" s="1" t="s">
        <v>178</v>
      </c>
      <c r="B310" s="1" t="s">
        <v>111</v>
      </c>
      <c r="C310" s="1" t="s">
        <v>87</v>
      </c>
      <c r="D310" s="1" t="s">
        <v>93</v>
      </c>
      <c r="E310" s="1" t="s">
        <v>80</v>
      </c>
      <c r="F310" s="1" t="s">
        <v>139</v>
      </c>
      <c r="G310" s="1"/>
      <c r="H310" s="1"/>
      <c r="I310" s="1" t="s">
        <v>106</v>
      </c>
      <c r="J310" s="4">
        <v>45315</v>
      </c>
      <c r="K310" s="4">
        <v>45310</v>
      </c>
      <c r="L310" s="1" t="s">
        <v>63</v>
      </c>
      <c r="M310" s="5">
        <v>2377.31</v>
      </c>
      <c r="N310" s="5" t="s">
        <v>64</v>
      </c>
      <c r="O310" s="5" t="s">
        <v>65</v>
      </c>
      <c r="P310" s="5" t="s">
        <v>66</v>
      </c>
      <c r="Q310" s="5" t="str">
        <f t="shared" si="4"/>
        <v>GL500.57310028</v>
      </c>
      <c r="R310" s="104" t="str">
        <f>VLOOKUP($Q310,[9]Map!$D:$F,2,FALSE)</f>
        <v>D5701 - Wages &amp; Other</v>
      </c>
      <c r="S310" s="104" t="str">
        <f>VLOOKUP($Q310,[9]Map!$D:$F,3,FALSE)</f>
        <v>AC5710 - Wages Salaries &amp; Benefits</v>
      </c>
      <c r="T310" s="245" t="str">
        <f>VLOOKUP(D310,[9]Map!$A$12:$B$21,2,FALSE)</f>
        <v>GL journal entry</v>
      </c>
      <c r="U310" s="5"/>
      <c r="V310" s="1" t="s">
        <v>117</v>
      </c>
      <c r="W310" s="1" t="s">
        <v>484</v>
      </c>
      <c r="X310" s="1" t="s">
        <v>485</v>
      </c>
    </row>
    <row r="311" spans="1:24" hidden="1" x14ac:dyDescent="0.15">
      <c r="A311" s="1" t="s">
        <v>178</v>
      </c>
      <c r="B311" s="1" t="s">
        <v>111</v>
      </c>
      <c r="C311" s="1" t="s">
        <v>87</v>
      </c>
      <c r="D311" s="1" t="s">
        <v>93</v>
      </c>
      <c r="E311" s="1" t="s">
        <v>80</v>
      </c>
      <c r="F311" s="1" t="s">
        <v>330</v>
      </c>
      <c r="G311" s="1"/>
      <c r="H311" s="1"/>
      <c r="I311" s="1" t="s">
        <v>106</v>
      </c>
      <c r="J311" s="4">
        <v>45336</v>
      </c>
      <c r="K311" s="4">
        <v>45324</v>
      </c>
      <c r="L311" s="1" t="s">
        <v>63</v>
      </c>
      <c r="M311" s="5">
        <v>2377.31</v>
      </c>
      <c r="N311" s="5" t="s">
        <v>64</v>
      </c>
      <c r="O311" s="5" t="s">
        <v>65</v>
      </c>
      <c r="P311" s="5" t="s">
        <v>66</v>
      </c>
      <c r="Q311" s="5" t="str">
        <f t="shared" si="4"/>
        <v>GL500.57310028</v>
      </c>
      <c r="R311" s="104" t="str">
        <f>VLOOKUP($Q311,[9]Map!$D:$F,2,FALSE)</f>
        <v>D5701 - Wages &amp; Other</v>
      </c>
      <c r="S311" s="104" t="str">
        <f>VLOOKUP($Q311,[9]Map!$D:$F,3,FALSE)</f>
        <v>AC5710 - Wages Salaries &amp; Benefits</v>
      </c>
      <c r="T311" s="245" t="str">
        <f>VLOOKUP(D311,[9]Map!$A$12:$B$21,2,FALSE)</f>
        <v>GL journal entry</v>
      </c>
      <c r="U311" s="5"/>
      <c r="V311" s="1" t="s">
        <v>117</v>
      </c>
      <c r="W311" s="1" t="s">
        <v>486</v>
      </c>
      <c r="X311" s="1" t="s">
        <v>487</v>
      </c>
    </row>
    <row r="312" spans="1:24" hidden="1" x14ac:dyDescent="0.15">
      <c r="A312" s="1" t="s">
        <v>178</v>
      </c>
      <c r="B312" s="1" t="s">
        <v>111</v>
      </c>
      <c r="C312" s="1" t="s">
        <v>87</v>
      </c>
      <c r="D312" s="1" t="s">
        <v>93</v>
      </c>
      <c r="E312" s="1" t="s">
        <v>80</v>
      </c>
      <c r="F312" s="1" t="s">
        <v>330</v>
      </c>
      <c r="G312" s="1"/>
      <c r="H312" s="1"/>
      <c r="I312" s="1" t="s">
        <v>106</v>
      </c>
      <c r="J312" s="4">
        <v>45352</v>
      </c>
      <c r="K312" s="4">
        <v>45338</v>
      </c>
      <c r="L312" s="1" t="s">
        <v>63</v>
      </c>
      <c r="M312" s="5">
        <v>2377.31</v>
      </c>
      <c r="N312" s="5" t="s">
        <v>64</v>
      </c>
      <c r="O312" s="5" t="s">
        <v>65</v>
      </c>
      <c r="P312" s="5" t="s">
        <v>66</v>
      </c>
      <c r="Q312" s="5" t="str">
        <f t="shared" si="4"/>
        <v>GL500.57310028</v>
      </c>
      <c r="R312" s="104" t="str">
        <f>VLOOKUP($Q312,[9]Map!$D:$F,2,FALSE)</f>
        <v>D5701 - Wages &amp; Other</v>
      </c>
      <c r="S312" s="104" t="str">
        <f>VLOOKUP($Q312,[9]Map!$D:$F,3,FALSE)</f>
        <v>AC5710 - Wages Salaries &amp; Benefits</v>
      </c>
      <c r="T312" s="245" t="str">
        <f>VLOOKUP(D312,[9]Map!$A$12:$B$21,2,FALSE)</f>
        <v>GL journal entry</v>
      </c>
      <c r="U312" s="5"/>
      <c r="V312" s="1" t="s">
        <v>117</v>
      </c>
      <c r="W312" s="1" t="s">
        <v>488</v>
      </c>
      <c r="X312" s="1" t="s">
        <v>489</v>
      </c>
    </row>
    <row r="313" spans="1:24" hidden="1" x14ac:dyDescent="0.15">
      <c r="A313" s="1" t="s">
        <v>178</v>
      </c>
      <c r="B313" s="1" t="s">
        <v>112</v>
      </c>
      <c r="C313" s="1" t="s">
        <v>89</v>
      </c>
      <c r="D313" s="1" t="s">
        <v>93</v>
      </c>
      <c r="E313" s="1" t="s">
        <v>496</v>
      </c>
      <c r="F313" s="1" t="s">
        <v>139</v>
      </c>
      <c r="G313" s="1"/>
      <c r="H313" s="1"/>
      <c r="I313" s="1" t="s">
        <v>106</v>
      </c>
      <c r="J313" s="4">
        <v>45322</v>
      </c>
      <c r="K313" s="4">
        <v>45322</v>
      </c>
      <c r="L313" s="1" t="s">
        <v>63</v>
      </c>
      <c r="M313" s="5">
        <v>-8069.75</v>
      </c>
      <c r="N313" s="5" t="s">
        <v>64</v>
      </c>
      <c r="O313" s="5" t="s">
        <v>65</v>
      </c>
      <c r="P313" s="5" t="s">
        <v>66</v>
      </c>
      <c r="Q313" s="5" t="str">
        <f t="shared" si="4"/>
        <v>GL500.57800077</v>
      </c>
      <c r="R313" s="104" t="str">
        <f>VLOOKUP($Q313,[9]Map!$D:$F,2,FALSE)</f>
        <v>D5701 - Wages &amp; Other</v>
      </c>
      <c r="S313" s="104" t="str">
        <f>VLOOKUP($Q313,[9]Map!$D:$F,3,FALSE)</f>
        <v>AC5710 - Wages Salaries &amp; Benefits</v>
      </c>
      <c r="T313" s="245" t="str">
        <f>VLOOKUP(D313,[9]Map!$A$12:$B$21,2,FALSE)</f>
        <v>GL journal entry</v>
      </c>
      <c r="U313" s="5"/>
      <c r="V313" s="1" t="s">
        <v>117</v>
      </c>
      <c r="W313" s="1" t="s">
        <v>497</v>
      </c>
      <c r="X313" s="1" t="s">
        <v>498</v>
      </c>
    </row>
    <row r="314" spans="1:24" hidden="1" x14ac:dyDescent="0.15">
      <c r="A314" s="1" t="s">
        <v>178</v>
      </c>
      <c r="B314" s="1" t="s">
        <v>112</v>
      </c>
      <c r="C314" s="1" t="s">
        <v>89</v>
      </c>
      <c r="D314" s="1" t="s">
        <v>93</v>
      </c>
      <c r="E314" s="1" t="s">
        <v>80</v>
      </c>
      <c r="F314" s="1" t="s">
        <v>139</v>
      </c>
      <c r="G314" s="1"/>
      <c r="H314" s="1"/>
      <c r="I314" s="1" t="s">
        <v>106</v>
      </c>
      <c r="J314" s="4">
        <v>45307</v>
      </c>
      <c r="K314" s="4">
        <v>45296</v>
      </c>
      <c r="L314" s="1" t="s">
        <v>63</v>
      </c>
      <c r="M314" s="5">
        <v>68.650000000000006</v>
      </c>
      <c r="N314" s="5" t="s">
        <v>64</v>
      </c>
      <c r="O314" s="5" t="s">
        <v>65</v>
      </c>
      <c r="P314" s="5" t="s">
        <v>66</v>
      </c>
      <c r="Q314" s="5" t="str">
        <f t="shared" si="4"/>
        <v>GL500.57800077</v>
      </c>
      <c r="R314" s="104" t="str">
        <f>VLOOKUP($Q314,[9]Map!$D:$F,2,FALSE)</f>
        <v>D5701 - Wages &amp; Other</v>
      </c>
      <c r="S314" s="104" t="str">
        <f>VLOOKUP($Q314,[9]Map!$D:$F,3,FALSE)</f>
        <v>AC5710 - Wages Salaries &amp; Benefits</v>
      </c>
      <c r="T314" s="245" t="str">
        <f>VLOOKUP(D314,[9]Map!$A$12:$B$21,2,FALSE)</f>
        <v>GL journal entry</v>
      </c>
      <c r="U314" s="5"/>
      <c r="V314" s="1" t="s">
        <v>117</v>
      </c>
      <c r="W314" s="1" t="s">
        <v>482</v>
      </c>
      <c r="X314" s="1" t="s">
        <v>483</v>
      </c>
    </row>
    <row r="315" spans="1:24" hidden="1" x14ac:dyDescent="0.15">
      <c r="A315" s="1" t="s">
        <v>178</v>
      </c>
      <c r="B315" s="1" t="s">
        <v>112</v>
      </c>
      <c r="C315" s="1" t="s">
        <v>89</v>
      </c>
      <c r="D315" s="1" t="s">
        <v>93</v>
      </c>
      <c r="E315" s="1" t="s">
        <v>80</v>
      </c>
      <c r="F315" s="1" t="s">
        <v>139</v>
      </c>
      <c r="G315" s="1"/>
      <c r="H315" s="1"/>
      <c r="I315" s="1" t="s">
        <v>106</v>
      </c>
      <c r="J315" s="4">
        <v>45315</v>
      </c>
      <c r="K315" s="4">
        <v>45310</v>
      </c>
      <c r="L315" s="1" t="s">
        <v>63</v>
      </c>
      <c r="M315" s="5">
        <v>68.650000000000006</v>
      </c>
      <c r="N315" s="5" t="s">
        <v>64</v>
      </c>
      <c r="O315" s="5" t="s">
        <v>65</v>
      </c>
      <c r="P315" s="5" t="s">
        <v>66</v>
      </c>
      <c r="Q315" s="5" t="str">
        <f t="shared" si="4"/>
        <v>GL500.57800077</v>
      </c>
      <c r="R315" s="104" t="str">
        <f>VLOOKUP($Q315,[9]Map!$D:$F,2,FALSE)</f>
        <v>D5701 - Wages &amp; Other</v>
      </c>
      <c r="S315" s="104" t="str">
        <f>VLOOKUP($Q315,[9]Map!$D:$F,3,FALSE)</f>
        <v>AC5710 - Wages Salaries &amp; Benefits</v>
      </c>
      <c r="T315" s="245" t="str">
        <f>VLOOKUP(D315,[9]Map!$A$12:$B$21,2,FALSE)</f>
        <v>GL journal entry</v>
      </c>
      <c r="U315" s="5"/>
      <c r="V315" s="1" t="s">
        <v>117</v>
      </c>
      <c r="W315" s="1" t="s">
        <v>484</v>
      </c>
      <c r="X315" s="1" t="s">
        <v>485</v>
      </c>
    </row>
    <row r="316" spans="1:24" hidden="1" x14ac:dyDescent="0.15">
      <c r="A316" s="1" t="s">
        <v>178</v>
      </c>
      <c r="B316" s="1" t="s">
        <v>112</v>
      </c>
      <c r="C316" s="1" t="s">
        <v>89</v>
      </c>
      <c r="D316" s="1" t="s">
        <v>93</v>
      </c>
      <c r="E316" s="1" t="s">
        <v>96</v>
      </c>
      <c r="F316" s="1" t="s">
        <v>139</v>
      </c>
      <c r="G316" s="1"/>
      <c r="H316" s="1"/>
      <c r="I316" s="1" t="s">
        <v>106</v>
      </c>
      <c r="J316" s="4">
        <v>45323</v>
      </c>
      <c r="K316" s="4">
        <v>45322</v>
      </c>
      <c r="L316" s="1" t="s">
        <v>63</v>
      </c>
      <c r="M316" s="5">
        <v>4187</v>
      </c>
      <c r="N316" s="5" t="s">
        <v>64</v>
      </c>
      <c r="O316" s="5" t="s">
        <v>65</v>
      </c>
      <c r="P316" s="5" t="s">
        <v>66</v>
      </c>
      <c r="Q316" s="5" t="str">
        <f t="shared" si="4"/>
        <v>GL500.57800077</v>
      </c>
      <c r="R316" s="104" t="str">
        <f>VLOOKUP($Q316,[9]Map!$D:$F,2,FALSE)</f>
        <v>D5701 - Wages &amp; Other</v>
      </c>
      <c r="S316" s="104" t="str">
        <f>VLOOKUP($Q316,[9]Map!$D:$F,3,FALSE)</f>
        <v>AC5710 - Wages Salaries &amp; Benefits</v>
      </c>
      <c r="T316" s="245" t="str">
        <f>VLOOKUP(D316,[9]Map!$A$12:$B$21,2,FALSE)</f>
        <v>GL journal entry</v>
      </c>
      <c r="U316" s="5"/>
      <c r="V316" s="1" t="s">
        <v>117</v>
      </c>
      <c r="W316" s="1" t="s">
        <v>499</v>
      </c>
      <c r="X316" s="1" t="s">
        <v>500</v>
      </c>
    </row>
    <row r="317" spans="1:24" hidden="1" x14ac:dyDescent="0.15">
      <c r="A317" s="1" t="s">
        <v>178</v>
      </c>
      <c r="B317" s="1" t="s">
        <v>112</v>
      </c>
      <c r="C317" s="1" t="s">
        <v>89</v>
      </c>
      <c r="D317" s="1" t="s">
        <v>93</v>
      </c>
      <c r="E317" s="1" t="s">
        <v>490</v>
      </c>
      <c r="F317" s="1" t="s">
        <v>139</v>
      </c>
      <c r="G317" s="1"/>
      <c r="H317" s="1"/>
      <c r="I317" s="1" t="s">
        <v>106</v>
      </c>
      <c r="J317" s="4">
        <v>45322</v>
      </c>
      <c r="K317" s="4">
        <v>45322</v>
      </c>
      <c r="L317" s="1" t="s">
        <v>63</v>
      </c>
      <c r="M317" s="5">
        <v>323.89</v>
      </c>
      <c r="N317" s="5" t="s">
        <v>64</v>
      </c>
      <c r="O317" s="5" t="s">
        <v>65</v>
      </c>
      <c r="P317" s="5" t="s">
        <v>66</v>
      </c>
      <c r="Q317" s="5" t="str">
        <f t="shared" si="4"/>
        <v>GL500.57800077</v>
      </c>
      <c r="R317" s="104" t="str">
        <f>VLOOKUP($Q317,[9]Map!$D:$F,2,FALSE)</f>
        <v>D5701 - Wages &amp; Other</v>
      </c>
      <c r="S317" s="104" t="str">
        <f>VLOOKUP($Q317,[9]Map!$D:$F,3,FALSE)</f>
        <v>AC5710 - Wages Salaries &amp; Benefits</v>
      </c>
      <c r="T317" s="245" t="str">
        <f>VLOOKUP(D317,[9]Map!$A$12:$B$21,2,FALSE)</f>
        <v>GL journal entry</v>
      </c>
      <c r="U317" s="5"/>
      <c r="V317" s="1" t="s">
        <v>116</v>
      </c>
      <c r="W317" s="1" t="s">
        <v>491</v>
      </c>
      <c r="X317" s="1" t="s">
        <v>320</v>
      </c>
    </row>
    <row r="318" spans="1:24" hidden="1" x14ac:dyDescent="0.15">
      <c r="A318" s="1" t="s">
        <v>178</v>
      </c>
      <c r="B318" s="1" t="s">
        <v>112</v>
      </c>
      <c r="C318" s="1" t="s">
        <v>89</v>
      </c>
      <c r="D318" s="1" t="s">
        <v>93</v>
      </c>
      <c r="E318" s="1" t="s">
        <v>490</v>
      </c>
      <c r="F318" s="1" t="s">
        <v>139</v>
      </c>
      <c r="G318" s="1"/>
      <c r="H318" s="1"/>
      <c r="I318" s="1" t="s">
        <v>106</v>
      </c>
      <c r="J318" s="4">
        <v>45322</v>
      </c>
      <c r="K318" s="4">
        <v>45322</v>
      </c>
      <c r="L318" s="1" t="s">
        <v>63</v>
      </c>
      <c r="M318" s="5">
        <v>323.89</v>
      </c>
      <c r="N318" s="5" t="s">
        <v>64</v>
      </c>
      <c r="O318" s="5" t="s">
        <v>65</v>
      </c>
      <c r="P318" s="5" t="s">
        <v>66</v>
      </c>
      <c r="Q318" s="5" t="str">
        <f t="shared" si="4"/>
        <v>GL500.57800077</v>
      </c>
      <c r="R318" s="104" t="str">
        <f>VLOOKUP($Q318,[9]Map!$D:$F,2,FALSE)</f>
        <v>D5701 - Wages &amp; Other</v>
      </c>
      <c r="S318" s="104" t="str">
        <f>VLOOKUP($Q318,[9]Map!$D:$F,3,FALSE)</f>
        <v>AC5710 - Wages Salaries &amp; Benefits</v>
      </c>
      <c r="T318" s="245" t="str">
        <f>VLOOKUP(D318,[9]Map!$A$12:$B$21,2,FALSE)</f>
        <v>GL journal entry</v>
      </c>
      <c r="U318" s="5"/>
      <c r="V318" s="1" t="s">
        <v>116</v>
      </c>
      <c r="W318" s="1" t="s">
        <v>491</v>
      </c>
      <c r="X318" s="1" t="s">
        <v>320</v>
      </c>
    </row>
    <row r="319" spans="1:24" hidden="1" x14ac:dyDescent="0.15">
      <c r="A319" s="1" t="s">
        <v>178</v>
      </c>
      <c r="B319" s="1" t="s">
        <v>112</v>
      </c>
      <c r="C319" s="1" t="s">
        <v>89</v>
      </c>
      <c r="D319" s="1" t="s">
        <v>93</v>
      </c>
      <c r="E319" s="1" t="s">
        <v>80</v>
      </c>
      <c r="F319" s="1" t="s">
        <v>330</v>
      </c>
      <c r="G319" s="1"/>
      <c r="H319" s="1"/>
      <c r="I319" s="1" t="s">
        <v>106</v>
      </c>
      <c r="J319" s="4">
        <v>45336</v>
      </c>
      <c r="K319" s="4">
        <v>45324</v>
      </c>
      <c r="L319" s="1" t="s">
        <v>63</v>
      </c>
      <c r="M319" s="5">
        <v>68.650000000000006</v>
      </c>
      <c r="N319" s="5" t="s">
        <v>64</v>
      </c>
      <c r="O319" s="5" t="s">
        <v>65</v>
      </c>
      <c r="P319" s="5" t="s">
        <v>66</v>
      </c>
      <c r="Q319" s="5" t="str">
        <f t="shared" si="4"/>
        <v>GL500.57800077</v>
      </c>
      <c r="R319" s="104" t="str">
        <f>VLOOKUP($Q319,[9]Map!$D:$F,2,FALSE)</f>
        <v>D5701 - Wages &amp; Other</v>
      </c>
      <c r="S319" s="104" t="str">
        <f>VLOOKUP($Q319,[9]Map!$D:$F,3,FALSE)</f>
        <v>AC5710 - Wages Salaries &amp; Benefits</v>
      </c>
      <c r="T319" s="245" t="str">
        <f>VLOOKUP(D319,[9]Map!$A$12:$B$21,2,FALSE)</f>
        <v>GL journal entry</v>
      </c>
      <c r="U319" s="5"/>
      <c r="V319" s="1" t="s">
        <v>117</v>
      </c>
      <c r="W319" s="1" t="s">
        <v>486</v>
      </c>
      <c r="X319" s="1" t="s">
        <v>487</v>
      </c>
    </row>
    <row r="320" spans="1:24" hidden="1" x14ac:dyDescent="0.15">
      <c r="A320" s="1" t="s">
        <v>178</v>
      </c>
      <c r="B320" s="1" t="s">
        <v>112</v>
      </c>
      <c r="C320" s="1" t="s">
        <v>89</v>
      </c>
      <c r="D320" s="1" t="s">
        <v>93</v>
      </c>
      <c r="E320" s="1" t="s">
        <v>96</v>
      </c>
      <c r="F320" s="1" t="s">
        <v>330</v>
      </c>
      <c r="G320" s="1"/>
      <c r="H320" s="1"/>
      <c r="I320" s="1" t="s">
        <v>106</v>
      </c>
      <c r="J320" s="4">
        <v>45351</v>
      </c>
      <c r="K320" s="4">
        <v>45351</v>
      </c>
      <c r="L320" s="1" t="s">
        <v>63</v>
      </c>
      <c r="M320" s="5">
        <v>4187</v>
      </c>
      <c r="N320" s="5" t="s">
        <v>64</v>
      </c>
      <c r="O320" s="5" t="s">
        <v>65</v>
      </c>
      <c r="P320" s="5" t="s">
        <v>66</v>
      </c>
      <c r="Q320" s="5" t="str">
        <f t="shared" si="4"/>
        <v>GL500.57800077</v>
      </c>
      <c r="R320" s="104" t="str">
        <f>VLOOKUP($Q320,[9]Map!$D:$F,2,FALSE)</f>
        <v>D5701 - Wages &amp; Other</v>
      </c>
      <c r="S320" s="104" t="str">
        <f>VLOOKUP($Q320,[9]Map!$D:$F,3,FALSE)</f>
        <v>AC5710 - Wages Salaries &amp; Benefits</v>
      </c>
      <c r="T320" s="245" t="str">
        <f>VLOOKUP(D320,[9]Map!$A$12:$B$21,2,FALSE)</f>
        <v>GL journal entry</v>
      </c>
      <c r="U320" s="5"/>
      <c r="V320" s="1" t="s">
        <v>117</v>
      </c>
      <c r="W320" s="1" t="s">
        <v>501</v>
      </c>
      <c r="X320" s="1" t="s">
        <v>502</v>
      </c>
    </row>
    <row r="321" spans="1:24" hidden="1" x14ac:dyDescent="0.15">
      <c r="A321" s="1" t="s">
        <v>178</v>
      </c>
      <c r="B321" s="1" t="s">
        <v>112</v>
      </c>
      <c r="C321" s="1" t="s">
        <v>89</v>
      </c>
      <c r="D321" s="1" t="s">
        <v>93</v>
      </c>
      <c r="E321" s="1" t="s">
        <v>80</v>
      </c>
      <c r="F321" s="1" t="s">
        <v>330</v>
      </c>
      <c r="G321" s="1"/>
      <c r="H321" s="1"/>
      <c r="I321" s="1" t="s">
        <v>106</v>
      </c>
      <c r="J321" s="4">
        <v>45352</v>
      </c>
      <c r="K321" s="4">
        <v>45338</v>
      </c>
      <c r="L321" s="1" t="s">
        <v>63</v>
      </c>
      <c r="M321" s="5">
        <v>68.650000000000006</v>
      </c>
      <c r="N321" s="5" t="s">
        <v>64</v>
      </c>
      <c r="O321" s="5" t="s">
        <v>65</v>
      </c>
      <c r="P321" s="5" t="s">
        <v>66</v>
      </c>
      <c r="Q321" s="5" t="str">
        <f t="shared" si="4"/>
        <v>GL500.57800077</v>
      </c>
      <c r="R321" s="104" t="str">
        <f>VLOOKUP($Q321,[9]Map!$D:$F,2,FALSE)</f>
        <v>D5701 - Wages &amp; Other</v>
      </c>
      <c r="S321" s="104" t="str">
        <f>VLOOKUP($Q321,[9]Map!$D:$F,3,FALSE)</f>
        <v>AC5710 - Wages Salaries &amp; Benefits</v>
      </c>
      <c r="T321" s="245" t="str">
        <f>VLOOKUP(D321,[9]Map!$A$12:$B$21,2,FALSE)</f>
        <v>GL journal entry</v>
      </c>
      <c r="U321" s="5"/>
      <c r="V321" s="1" t="s">
        <v>117</v>
      </c>
      <c r="W321" s="1" t="s">
        <v>488</v>
      </c>
      <c r="X321" s="1" t="s">
        <v>489</v>
      </c>
    </row>
    <row r="322" spans="1:24" hidden="1" x14ac:dyDescent="0.15">
      <c r="A322" s="1" t="s">
        <v>178</v>
      </c>
      <c r="B322" s="1" t="s">
        <v>112</v>
      </c>
      <c r="C322" s="1" t="s">
        <v>89</v>
      </c>
      <c r="D322" s="1" t="s">
        <v>93</v>
      </c>
      <c r="E322" s="1" t="s">
        <v>490</v>
      </c>
      <c r="F322" s="1" t="s">
        <v>330</v>
      </c>
      <c r="G322" s="1"/>
      <c r="H322" s="1"/>
      <c r="I322" s="1" t="s">
        <v>106</v>
      </c>
      <c r="J322" s="4">
        <v>45351</v>
      </c>
      <c r="K322" s="4">
        <v>45351</v>
      </c>
      <c r="L322" s="1" t="s">
        <v>63</v>
      </c>
      <c r="M322" s="5">
        <v>323.89</v>
      </c>
      <c r="N322" s="5" t="s">
        <v>64</v>
      </c>
      <c r="O322" s="5" t="s">
        <v>65</v>
      </c>
      <c r="P322" s="5" t="s">
        <v>66</v>
      </c>
      <c r="Q322" s="5" t="str">
        <f t="shared" ref="Q322:Q385" si="5">CONCATENATE(P322,".",B322)</f>
        <v>GL500.57800077</v>
      </c>
      <c r="R322" s="104" t="str">
        <f>VLOOKUP($Q322,[9]Map!$D:$F,2,FALSE)</f>
        <v>D5701 - Wages &amp; Other</v>
      </c>
      <c r="S322" s="104" t="str">
        <f>VLOOKUP($Q322,[9]Map!$D:$F,3,FALSE)</f>
        <v>AC5710 - Wages Salaries &amp; Benefits</v>
      </c>
      <c r="T322" s="245" t="str">
        <f>VLOOKUP(D322,[9]Map!$A$12:$B$21,2,FALSE)</f>
        <v>GL journal entry</v>
      </c>
      <c r="U322" s="5"/>
      <c r="V322" s="1" t="s">
        <v>116</v>
      </c>
      <c r="W322" s="1" t="s">
        <v>492</v>
      </c>
      <c r="X322" s="1" t="s">
        <v>493</v>
      </c>
    </row>
    <row r="323" spans="1:24" hidden="1" x14ac:dyDescent="0.15">
      <c r="A323" s="1" t="s">
        <v>178</v>
      </c>
      <c r="B323" s="1" t="s">
        <v>112</v>
      </c>
      <c r="C323" s="1" t="s">
        <v>89</v>
      </c>
      <c r="D323" s="1" t="s">
        <v>93</v>
      </c>
      <c r="E323" s="1" t="s">
        <v>490</v>
      </c>
      <c r="F323" s="1" t="s">
        <v>330</v>
      </c>
      <c r="G323" s="1"/>
      <c r="H323" s="1"/>
      <c r="I323" s="1" t="s">
        <v>106</v>
      </c>
      <c r="J323" s="4">
        <v>45351</v>
      </c>
      <c r="K323" s="4">
        <v>45351</v>
      </c>
      <c r="L323" s="1" t="s">
        <v>63</v>
      </c>
      <c r="M323" s="5">
        <v>323.89</v>
      </c>
      <c r="N323" s="5" t="s">
        <v>64</v>
      </c>
      <c r="O323" s="5" t="s">
        <v>65</v>
      </c>
      <c r="P323" s="5" t="s">
        <v>66</v>
      </c>
      <c r="Q323" s="5" t="str">
        <f t="shared" si="5"/>
        <v>GL500.57800077</v>
      </c>
      <c r="R323" s="104" t="str">
        <f>VLOOKUP($Q323,[9]Map!$D:$F,2,FALSE)</f>
        <v>D5701 - Wages &amp; Other</v>
      </c>
      <c r="S323" s="104" t="str">
        <f>VLOOKUP($Q323,[9]Map!$D:$F,3,FALSE)</f>
        <v>AC5710 - Wages Salaries &amp; Benefits</v>
      </c>
      <c r="T323" s="245" t="str">
        <f>VLOOKUP(D323,[9]Map!$A$12:$B$21,2,FALSE)</f>
        <v>GL journal entry</v>
      </c>
      <c r="U323" s="5"/>
      <c r="V323" s="1" t="s">
        <v>116</v>
      </c>
      <c r="W323" s="1" t="s">
        <v>492</v>
      </c>
      <c r="X323" s="1" t="s">
        <v>493</v>
      </c>
    </row>
    <row r="324" spans="1:24" hidden="1" x14ac:dyDescent="0.15">
      <c r="A324" s="1" t="s">
        <v>178</v>
      </c>
      <c r="B324" s="1" t="s">
        <v>113</v>
      </c>
      <c r="C324" s="1" t="s">
        <v>91</v>
      </c>
      <c r="D324" s="1" t="s">
        <v>93</v>
      </c>
      <c r="E324" s="1" t="s">
        <v>80</v>
      </c>
      <c r="F324" s="1" t="s">
        <v>139</v>
      </c>
      <c r="G324" s="1"/>
      <c r="H324" s="1"/>
      <c r="I324" s="1" t="s">
        <v>106</v>
      </c>
      <c r="J324" s="4">
        <v>45307</v>
      </c>
      <c r="K324" s="4">
        <v>45296</v>
      </c>
      <c r="L324" s="1" t="s">
        <v>63</v>
      </c>
      <c r="M324" s="5">
        <v>44.01</v>
      </c>
      <c r="N324" s="5" t="s">
        <v>64</v>
      </c>
      <c r="O324" s="5" t="s">
        <v>65</v>
      </c>
      <c r="P324" s="5" t="s">
        <v>66</v>
      </c>
      <c r="Q324" s="5" t="str">
        <f t="shared" si="5"/>
        <v>GL500.57800078</v>
      </c>
      <c r="R324" s="104" t="str">
        <f>VLOOKUP($Q324,[9]Map!$D:$F,2,FALSE)</f>
        <v>D5701 - Wages &amp; Other</v>
      </c>
      <c r="S324" s="104" t="str">
        <f>VLOOKUP($Q324,[9]Map!$D:$F,3,FALSE)</f>
        <v>AC5710 - Wages Salaries &amp; Benefits</v>
      </c>
      <c r="T324" s="245" t="str">
        <f>VLOOKUP(D324,[9]Map!$A$12:$B$21,2,FALSE)</f>
        <v>GL journal entry</v>
      </c>
      <c r="U324" s="5"/>
      <c r="V324" s="1" t="s">
        <v>117</v>
      </c>
      <c r="W324" s="1" t="s">
        <v>482</v>
      </c>
      <c r="X324" s="1" t="s">
        <v>483</v>
      </c>
    </row>
    <row r="325" spans="1:24" hidden="1" x14ac:dyDescent="0.15">
      <c r="A325" s="1" t="s">
        <v>178</v>
      </c>
      <c r="B325" s="1" t="s">
        <v>113</v>
      </c>
      <c r="C325" s="1" t="s">
        <v>91</v>
      </c>
      <c r="D325" s="1" t="s">
        <v>93</v>
      </c>
      <c r="E325" s="1" t="s">
        <v>80</v>
      </c>
      <c r="F325" s="1" t="s">
        <v>139</v>
      </c>
      <c r="G325" s="1"/>
      <c r="H325" s="1"/>
      <c r="I325" s="1" t="s">
        <v>106</v>
      </c>
      <c r="J325" s="4">
        <v>45315</v>
      </c>
      <c r="K325" s="4">
        <v>45310</v>
      </c>
      <c r="L325" s="1" t="s">
        <v>63</v>
      </c>
      <c r="M325" s="5">
        <v>44.01</v>
      </c>
      <c r="N325" s="5" t="s">
        <v>64</v>
      </c>
      <c r="O325" s="5" t="s">
        <v>65</v>
      </c>
      <c r="P325" s="5" t="s">
        <v>66</v>
      </c>
      <c r="Q325" s="5" t="str">
        <f t="shared" si="5"/>
        <v>GL500.57800078</v>
      </c>
      <c r="R325" s="104" t="str">
        <f>VLOOKUP($Q325,[9]Map!$D:$F,2,FALSE)</f>
        <v>D5701 - Wages &amp; Other</v>
      </c>
      <c r="S325" s="104" t="str">
        <f>VLOOKUP($Q325,[9]Map!$D:$F,3,FALSE)</f>
        <v>AC5710 - Wages Salaries &amp; Benefits</v>
      </c>
      <c r="T325" s="245" t="str">
        <f>VLOOKUP(D325,[9]Map!$A$12:$B$21,2,FALSE)</f>
        <v>GL journal entry</v>
      </c>
      <c r="U325" s="5"/>
      <c r="V325" s="1" t="s">
        <v>117</v>
      </c>
      <c r="W325" s="1" t="s">
        <v>484</v>
      </c>
      <c r="X325" s="1" t="s">
        <v>485</v>
      </c>
    </row>
    <row r="326" spans="1:24" hidden="1" x14ac:dyDescent="0.15">
      <c r="A326" s="1" t="s">
        <v>178</v>
      </c>
      <c r="B326" s="1" t="s">
        <v>113</v>
      </c>
      <c r="C326" s="1" t="s">
        <v>91</v>
      </c>
      <c r="D326" s="1" t="s">
        <v>93</v>
      </c>
      <c r="E326" s="1" t="s">
        <v>80</v>
      </c>
      <c r="F326" s="1" t="s">
        <v>330</v>
      </c>
      <c r="G326" s="1"/>
      <c r="H326" s="1"/>
      <c r="I326" s="1" t="s">
        <v>106</v>
      </c>
      <c r="J326" s="4">
        <v>45336</v>
      </c>
      <c r="K326" s="4">
        <v>45324</v>
      </c>
      <c r="L326" s="1" t="s">
        <v>63</v>
      </c>
      <c r="M326" s="5">
        <v>44.01</v>
      </c>
      <c r="N326" s="5" t="s">
        <v>64</v>
      </c>
      <c r="O326" s="5" t="s">
        <v>65</v>
      </c>
      <c r="P326" s="5" t="s">
        <v>66</v>
      </c>
      <c r="Q326" s="5" t="str">
        <f t="shared" si="5"/>
        <v>GL500.57800078</v>
      </c>
      <c r="R326" s="104" t="str">
        <f>VLOOKUP($Q326,[9]Map!$D:$F,2,FALSE)</f>
        <v>D5701 - Wages &amp; Other</v>
      </c>
      <c r="S326" s="104" t="str">
        <f>VLOOKUP($Q326,[9]Map!$D:$F,3,FALSE)</f>
        <v>AC5710 - Wages Salaries &amp; Benefits</v>
      </c>
      <c r="T326" s="245" t="str">
        <f>VLOOKUP(D326,[9]Map!$A$12:$B$21,2,FALSE)</f>
        <v>GL journal entry</v>
      </c>
      <c r="U326" s="5"/>
      <c r="V326" s="1" t="s">
        <v>117</v>
      </c>
      <c r="W326" s="1" t="s">
        <v>486</v>
      </c>
      <c r="X326" s="1" t="s">
        <v>487</v>
      </c>
    </row>
    <row r="327" spans="1:24" hidden="1" x14ac:dyDescent="0.15">
      <c r="A327" s="1" t="s">
        <v>178</v>
      </c>
      <c r="B327" s="1" t="s">
        <v>113</v>
      </c>
      <c r="C327" s="1" t="s">
        <v>91</v>
      </c>
      <c r="D327" s="1" t="s">
        <v>93</v>
      </c>
      <c r="E327" s="1" t="s">
        <v>80</v>
      </c>
      <c r="F327" s="1" t="s">
        <v>330</v>
      </c>
      <c r="G327" s="1"/>
      <c r="H327" s="1"/>
      <c r="I327" s="1" t="s">
        <v>106</v>
      </c>
      <c r="J327" s="4">
        <v>45352</v>
      </c>
      <c r="K327" s="4">
        <v>45338</v>
      </c>
      <c r="L327" s="1" t="s">
        <v>63</v>
      </c>
      <c r="M327" s="5">
        <v>44.01</v>
      </c>
      <c r="N327" s="5" t="s">
        <v>64</v>
      </c>
      <c r="O327" s="5" t="s">
        <v>65</v>
      </c>
      <c r="P327" s="5" t="s">
        <v>66</v>
      </c>
      <c r="Q327" s="5" t="str">
        <f t="shared" si="5"/>
        <v>GL500.57800078</v>
      </c>
      <c r="R327" s="104" t="str">
        <f>VLOOKUP($Q327,[9]Map!$D:$F,2,FALSE)</f>
        <v>D5701 - Wages &amp; Other</v>
      </c>
      <c r="S327" s="104" t="str">
        <f>VLOOKUP($Q327,[9]Map!$D:$F,3,FALSE)</f>
        <v>AC5710 - Wages Salaries &amp; Benefits</v>
      </c>
      <c r="T327" s="245" t="str">
        <f>VLOOKUP(D327,[9]Map!$A$12:$B$21,2,FALSE)</f>
        <v>GL journal entry</v>
      </c>
      <c r="U327" s="5"/>
      <c r="V327" s="1" t="s">
        <v>117</v>
      </c>
      <c r="W327" s="1" t="s">
        <v>488</v>
      </c>
      <c r="X327" s="1" t="s">
        <v>489</v>
      </c>
    </row>
    <row r="328" spans="1:24" hidden="1" x14ac:dyDescent="0.15">
      <c r="A328" s="1" t="s">
        <v>98</v>
      </c>
      <c r="B328" s="1" t="s">
        <v>105</v>
      </c>
      <c r="C328" s="1" t="s">
        <v>77</v>
      </c>
      <c r="D328" s="1" t="s">
        <v>93</v>
      </c>
      <c r="E328" s="1" t="s">
        <v>94</v>
      </c>
      <c r="F328" s="1" t="s">
        <v>139</v>
      </c>
      <c r="G328" s="1"/>
      <c r="H328" s="1"/>
      <c r="I328" s="1" t="s">
        <v>106</v>
      </c>
      <c r="J328" s="4">
        <v>45301</v>
      </c>
      <c r="K328" s="4">
        <v>45301</v>
      </c>
      <c r="L328" s="1" t="s">
        <v>63</v>
      </c>
      <c r="M328" s="5">
        <v>-14575.37</v>
      </c>
      <c r="N328" s="5" t="s">
        <v>64</v>
      </c>
      <c r="O328" s="5" t="s">
        <v>65</v>
      </c>
      <c r="P328" s="5" t="s">
        <v>66</v>
      </c>
      <c r="Q328" s="5" t="str">
        <f t="shared" si="5"/>
        <v>GL500.45900087</v>
      </c>
      <c r="R328" s="104" t="str">
        <f>VLOOKUP($Q328,[9]Map!$D:$F,2,FALSE)</f>
        <v>D7000 - Internal Recharge</v>
      </c>
      <c r="S328" s="104" t="str">
        <f>VLOOKUP($Q328,[9]Map!$D:$F,3,FALSE)</f>
        <v>AC7200 - Other Recharge</v>
      </c>
      <c r="T328" s="245" t="str">
        <f>VLOOKUP(D328,[9]Map!$A$12:$B$21,2,FALSE)</f>
        <v>GL journal entry</v>
      </c>
      <c r="U328" s="5"/>
      <c r="V328" s="1" t="s">
        <v>116</v>
      </c>
      <c r="W328" s="1" t="s">
        <v>454</v>
      </c>
      <c r="X328" s="1" t="s">
        <v>154</v>
      </c>
    </row>
    <row r="329" spans="1:24" x14ac:dyDescent="0.15">
      <c r="A329" s="1" t="s">
        <v>98</v>
      </c>
      <c r="B329" s="1" t="s">
        <v>105</v>
      </c>
      <c r="C329" s="1" t="s">
        <v>77</v>
      </c>
      <c r="D329" s="1" t="s">
        <v>93</v>
      </c>
      <c r="E329" s="1" t="s">
        <v>94</v>
      </c>
      <c r="F329" s="1" t="s">
        <v>330</v>
      </c>
      <c r="G329" s="1"/>
      <c r="H329" s="1"/>
      <c r="I329" s="1" t="s">
        <v>106</v>
      </c>
      <c r="J329" s="4">
        <v>45330</v>
      </c>
      <c r="K329" s="4">
        <v>45330</v>
      </c>
      <c r="L329" s="1" t="s">
        <v>63</v>
      </c>
      <c r="M329" s="5">
        <v>-73244.479999999996</v>
      </c>
      <c r="N329" s="5" t="s">
        <v>64</v>
      </c>
      <c r="O329" s="5" t="s">
        <v>65</v>
      </c>
      <c r="P329" s="5" t="s">
        <v>66</v>
      </c>
      <c r="Q329" s="5" t="str">
        <f t="shared" si="5"/>
        <v>GL500.45900087</v>
      </c>
      <c r="R329" s="104" t="str">
        <f>VLOOKUP($Q329,[9]Map!$D:$F,2,FALSE)</f>
        <v>D7000 - Internal Recharge</v>
      </c>
      <c r="S329" s="104" t="str">
        <f>VLOOKUP($Q329,[9]Map!$D:$F,3,FALSE)</f>
        <v>AC7200 - Other Recharge</v>
      </c>
      <c r="T329" s="245" t="str">
        <f>VLOOKUP(D329,[9]Map!$A$12:$B$21,2,FALSE)</f>
        <v>GL journal entry</v>
      </c>
      <c r="U329" s="5"/>
      <c r="V329" s="1" t="s">
        <v>116</v>
      </c>
      <c r="W329" s="1" t="s">
        <v>455</v>
      </c>
      <c r="X329" s="1" t="s">
        <v>456</v>
      </c>
    </row>
    <row r="330" spans="1:24" hidden="1" x14ac:dyDescent="0.15">
      <c r="A330" s="1" t="s">
        <v>98</v>
      </c>
      <c r="B330" s="1" t="s">
        <v>107</v>
      </c>
      <c r="C330" s="1" t="s">
        <v>70</v>
      </c>
      <c r="D330" s="1" t="s">
        <v>93</v>
      </c>
      <c r="E330" s="1" t="s">
        <v>80</v>
      </c>
      <c r="F330" s="1" t="s">
        <v>139</v>
      </c>
      <c r="G330" s="1"/>
      <c r="H330" s="1"/>
      <c r="I330" s="1" t="s">
        <v>106</v>
      </c>
      <c r="J330" s="4">
        <v>45307</v>
      </c>
      <c r="K330" s="4">
        <v>45296</v>
      </c>
      <c r="L330" s="1" t="s">
        <v>63</v>
      </c>
      <c r="M330" s="5">
        <v>49261</v>
      </c>
      <c r="N330" s="5" t="s">
        <v>64</v>
      </c>
      <c r="O330" s="5" t="s">
        <v>65</v>
      </c>
      <c r="P330" s="5" t="s">
        <v>66</v>
      </c>
      <c r="Q330" s="5" t="str">
        <f t="shared" si="5"/>
        <v>GL500.57100003</v>
      </c>
      <c r="R330" s="104" t="str">
        <f>VLOOKUP($Q330,[9]Map!$D:$F,2,FALSE)</f>
        <v>D5701 - Wages &amp; Other</v>
      </c>
      <c r="S330" s="104" t="str">
        <f>VLOOKUP($Q330,[9]Map!$D:$F,3,FALSE)</f>
        <v>AC5710 - Wages Salaries &amp; Benefits</v>
      </c>
      <c r="T330" s="245" t="str">
        <f>VLOOKUP(D330,[9]Map!$A$12:$B$21,2,FALSE)</f>
        <v>GL journal entry</v>
      </c>
      <c r="U330" s="5"/>
      <c r="V330" s="1" t="s">
        <v>117</v>
      </c>
      <c r="W330" s="1" t="s">
        <v>482</v>
      </c>
      <c r="X330" s="1" t="s">
        <v>483</v>
      </c>
    </row>
    <row r="331" spans="1:24" hidden="1" x14ac:dyDescent="0.15">
      <c r="A331" s="1" t="s">
        <v>98</v>
      </c>
      <c r="B331" s="1" t="s">
        <v>107</v>
      </c>
      <c r="C331" s="1" t="s">
        <v>70</v>
      </c>
      <c r="D331" s="1" t="s">
        <v>93</v>
      </c>
      <c r="E331" s="1" t="s">
        <v>80</v>
      </c>
      <c r="F331" s="1" t="s">
        <v>139</v>
      </c>
      <c r="G331" s="1"/>
      <c r="H331" s="1"/>
      <c r="I331" s="1" t="s">
        <v>106</v>
      </c>
      <c r="J331" s="4">
        <v>45315</v>
      </c>
      <c r="K331" s="4">
        <v>45310</v>
      </c>
      <c r="L331" s="1" t="s">
        <v>63</v>
      </c>
      <c r="M331" s="5">
        <v>9173.09</v>
      </c>
      <c r="N331" s="5" t="s">
        <v>64</v>
      </c>
      <c r="O331" s="5" t="s">
        <v>65</v>
      </c>
      <c r="P331" s="5" t="s">
        <v>66</v>
      </c>
      <c r="Q331" s="5" t="str">
        <f t="shared" si="5"/>
        <v>GL500.57100003</v>
      </c>
      <c r="R331" s="104" t="str">
        <f>VLOOKUP($Q331,[9]Map!$D:$F,2,FALSE)</f>
        <v>D5701 - Wages &amp; Other</v>
      </c>
      <c r="S331" s="104" t="str">
        <f>VLOOKUP($Q331,[9]Map!$D:$F,3,FALSE)</f>
        <v>AC5710 - Wages Salaries &amp; Benefits</v>
      </c>
      <c r="T331" s="245" t="str">
        <f>VLOOKUP(D331,[9]Map!$A$12:$B$21,2,FALSE)</f>
        <v>GL journal entry</v>
      </c>
      <c r="U331" s="5"/>
      <c r="V331" s="1" t="s">
        <v>117</v>
      </c>
      <c r="W331" s="1" t="s">
        <v>484</v>
      </c>
      <c r="X331" s="1" t="s">
        <v>485</v>
      </c>
    </row>
    <row r="332" spans="1:24" x14ac:dyDescent="0.15">
      <c r="A332" s="1" t="s">
        <v>98</v>
      </c>
      <c r="B332" s="1" t="s">
        <v>107</v>
      </c>
      <c r="C332" s="1" t="s">
        <v>70</v>
      </c>
      <c r="D332" s="1" t="s">
        <v>93</v>
      </c>
      <c r="E332" s="1" t="s">
        <v>80</v>
      </c>
      <c r="F332" s="1" t="s">
        <v>330</v>
      </c>
      <c r="G332" s="1"/>
      <c r="H332" s="1"/>
      <c r="I332" s="1" t="s">
        <v>106</v>
      </c>
      <c r="J332" s="4">
        <v>45336</v>
      </c>
      <c r="K332" s="4">
        <v>45324</v>
      </c>
      <c r="L332" s="1" t="s">
        <v>63</v>
      </c>
      <c r="M332" s="5">
        <v>9436.82</v>
      </c>
      <c r="N332" s="5" t="s">
        <v>64</v>
      </c>
      <c r="O332" s="5" t="s">
        <v>65</v>
      </c>
      <c r="P332" s="5" t="s">
        <v>66</v>
      </c>
      <c r="Q332" s="5" t="str">
        <f t="shared" si="5"/>
        <v>GL500.57100003</v>
      </c>
      <c r="R332" s="104" t="str">
        <f>VLOOKUP($Q332,[9]Map!$D:$F,2,FALSE)</f>
        <v>D5701 - Wages &amp; Other</v>
      </c>
      <c r="S332" s="104" t="str">
        <f>VLOOKUP($Q332,[9]Map!$D:$F,3,FALSE)</f>
        <v>AC5710 - Wages Salaries &amp; Benefits</v>
      </c>
      <c r="T332" s="245" t="str">
        <f>VLOOKUP(D332,[9]Map!$A$12:$B$21,2,FALSE)</f>
        <v>GL journal entry</v>
      </c>
      <c r="U332" s="5"/>
      <c r="V332" s="1" t="s">
        <v>117</v>
      </c>
      <c r="W332" s="1" t="s">
        <v>486</v>
      </c>
      <c r="X332" s="1" t="s">
        <v>487</v>
      </c>
    </row>
    <row r="333" spans="1:24" x14ac:dyDescent="0.15">
      <c r="A333" s="1" t="s">
        <v>98</v>
      </c>
      <c r="B333" s="1" t="s">
        <v>107</v>
      </c>
      <c r="C333" s="1" t="s">
        <v>70</v>
      </c>
      <c r="D333" s="1" t="s">
        <v>93</v>
      </c>
      <c r="E333" s="1" t="s">
        <v>80</v>
      </c>
      <c r="F333" s="1" t="s">
        <v>330</v>
      </c>
      <c r="G333" s="1"/>
      <c r="H333" s="1"/>
      <c r="I333" s="1" t="s">
        <v>106</v>
      </c>
      <c r="J333" s="4">
        <v>45352</v>
      </c>
      <c r="K333" s="4">
        <v>45338</v>
      </c>
      <c r="L333" s="1" t="s">
        <v>63</v>
      </c>
      <c r="M333" s="5">
        <v>9173.09</v>
      </c>
      <c r="N333" s="5" t="s">
        <v>64</v>
      </c>
      <c r="O333" s="5" t="s">
        <v>65</v>
      </c>
      <c r="P333" s="5" t="s">
        <v>66</v>
      </c>
      <c r="Q333" s="5" t="str">
        <f t="shared" si="5"/>
        <v>GL500.57100003</v>
      </c>
      <c r="R333" s="104" t="str">
        <f>VLOOKUP($Q333,[9]Map!$D:$F,2,FALSE)</f>
        <v>D5701 - Wages &amp; Other</v>
      </c>
      <c r="S333" s="104" t="str">
        <f>VLOOKUP($Q333,[9]Map!$D:$F,3,FALSE)</f>
        <v>AC5710 - Wages Salaries &amp; Benefits</v>
      </c>
      <c r="T333" s="245" t="str">
        <f>VLOOKUP(D333,[9]Map!$A$12:$B$21,2,FALSE)</f>
        <v>GL journal entry</v>
      </c>
      <c r="U333" s="5"/>
      <c r="V333" s="1" t="s">
        <v>117</v>
      </c>
      <c r="W333" s="1" t="s">
        <v>488</v>
      </c>
      <c r="X333" s="1" t="s">
        <v>489</v>
      </c>
    </row>
    <row r="334" spans="1:24" hidden="1" x14ac:dyDescent="0.15">
      <c r="A334" s="1" t="s">
        <v>98</v>
      </c>
      <c r="B334" s="1" t="s">
        <v>108</v>
      </c>
      <c r="C334" s="1" t="s">
        <v>81</v>
      </c>
      <c r="D334" s="1" t="s">
        <v>93</v>
      </c>
      <c r="E334" s="1" t="s">
        <v>80</v>
      </c>
      <c r="F334" s="1" t="s">
        <v>139</v>
      </c>
      <c r="G334" s="1"/>
      <c r="H334" s="1"/>
      <c r="I334" s="1" t="s">
        <v>106</v>
      </c>
      <c r="J334" s="4">
        <v>45307</v>
      </c>
      <c r="K334" s="4">
        <v>45296</v>
      </c>
      <c r="L334" s="1" t="s">
        <v>63</v>
      </c>
      <c r="M334" s="5">
        <v>3740.3</v>
      </c>
      <c r="N334" s="5" t="s">
        <v>64</v>
      </c>
      <c r="O334" s="5" t="s">
        <v>65</v>
      </c>
      <c r="P334" s="5" t="s">
        <v>66</v>
      </c>
      <c r="Q334" s="5" t="str">
        <f t="shared" si="5"/>
        <v>GL500.57300202</v>
      </c>
      <c r="R334" s="104" t="str">
        <f>VLOOKUP($Q334,[9]Map!$D:$F,2,FALSE)</f>
        <v>D5701 - Wages &amp; Other</v>
      </c>
      <c r="S334" s="104" t="str">
        <f>VLOOKUP($Q334,[9]Map!$D:$F,3,FALSE)</f>
        <v>AC5710 - Wages Salaries &amp; Benefits</v>
      </c>
      <c r="T334" s="245" t="str">
        <f>VLOOKUP(D334,[9]Map!$A$12:$B$21,2,FALSE)</f>
        <v>GL journal entry</v>
      </c>
      <c r="U334" s="5"/>
      <c r="V334" s="1" t="s">
        <v>117</v>
      </c>
      <c r="W334" s="1" t="s">
        <v>482</v>
      </c>
      <c r="X334" s="1" t="s">
        <v>483</v>
      </c>
    </row>
    <row r="335" spans="1:24" hidden="1" x14ac:dyDescent="0.15">
      <c r="A335" s="1" t="s">
        <v>98</v>
      </c>
      <c r="B335" s="1" t="s">
        <v>108</v>
      </c>
      <c r="C335" s="1" t="s">
        <v>81</v>
      </c>
      <c r="D335" s="1" t="s">
        <v>93</v>
      </c>
      <c r="E335" s="1" t="s">
        <v>80</v>
      </c>
      <c r="F335" s="1" t="s">
        <v>139</v>
      </c>
      <c r="G335" s="1"/>
      <c r="H335" s="1"/>
      <c r="I335" s="1" t="s">
        <v>106</v>
      </c>
      <c r="J335" s="4">
        <v>45315</v>
      </c>
      <c r="K335" s="4">
        <v>45310</v>
      </c>
      <c r="L335" s="1" t="s">
        <v>63</v>
      </c>
      <c r="M335" s="5">
        <v>673.58</v>
      </c>
      <c r="N335" s="5" t="s">
        <v>64</v>
      </c>
      <c r="O335" s="5" t="s">
        <v>65</v>
      </c>
      <c r="P335" s="5" t="s">
        <v>66</v>
      </c>
      <c r="Q335" s="5" t="str">
        <f t="shared" si="5"/>
        <v>GL500.57300202</v>
      </c>
      <c r="R335" s="104" t="str">
        <f>VLOOKUP($Q335,[9]Map!$D:$F,2,FALSE)</f>
        <v>D5701 - Wages &amp; Other</v>
      </c>
      <c r="S335" s="104" t="str">
        <f>VLOOKUP($Q335,[9]Map!$D:$F,3,FALSE)</f>
        <v>AC5710 - Wages Salaries &amp; Benefits</v>
      </c>
      <c r="T335" s="245" t="str">
        <f>VLOOKUP(D335,[9]Map!$A$12:$B$21,2,FALSE)</f>
        <v>GL journal entry</v>
      </c>
      <c r="U335" s="5"/>
      <c r="V335" s="1" t="s">
        <v>117</v>
      </c>
      <c r="W335" s="1" t="s">
        <v>484</v>
      </c>
      <c r="X335" s="1" t="s">
        <v>485</v>
      </c>
    </row>
    <row r="336" spans="1:24" hidden="1" x14ac:dyDescent="0.15">
      <c r="A336" s="1" t="s">
        <v>98</v>
      </c>
      <c r="B336" s="1" t="s">
        <v>108</v>
      </c>
      <c r="C336" s="1" t="s">
        <v>81</v>
      </c>
      <c r="D336" s="1" t="s">
        <v>93</v>
      </c>
      <c r="E336" s="1" t="s">
        <v>490</v>
      </c>
      <c r="F336" s="1" t="s">
        <v>139</v>
      </c>
      <c r="G336" s="1"/>
      <c r="H336" s="1"/>
      <c r="I336" s="1" t="s">
        <v>106</v>
      </c>
      <c r="J336" s="4">
        <v>45322</v>
      </c>
      <c r="K336" s="4">
        <v>45322</v>
      </c>
      <c r="L336" s="1" t="s">
        <v>63</v>
      </c>
      <c r="M336" s="5">
        <v>28.18</v>
      </c>
      <c r="N336" s="5" t="s">
        <v>64</v>
      </c>
      <c r="O336" s="5" t="s">
        <v>65</v>
      </c>
      <c r="P336" s="5" t="s">
        <v>66</v>
      </c>
      <c r="Q336" s="5" t="str">
        <f t="shared" si="5"/>
        <v>GL500.57300202</v>
      </c>
      <c r="R336" s="104" t="str">
        <f>VLOOKUP($Q336,[9]Map!$D:$F,2,FALSE)</f>
        <v>D5701 - Wages &amp; Other</v>
      </c>
      <c r="S336" s="104" t="str">
        <f>VLOOKUP($Q336,[9]Map!$D:$F,3,FALSE)</f>
        <v>AC5710 - Wages Salaries &amp; Benefits</v>
      </c>
      <c r="T336" s="245" t="str">
        <f>VLOOKUP(D336,[9]Map!$A$12:$B$21,2,FALSE)</f>
        <v>GL journal entry</v>
      </c>
      <c r="U336" s="5"/>
      <c r="V336" s="1" t="s">
        <v>116</v>
      </c>
      <c r="W336" s="1" t="s">
        <v>491</v>
      </c>
      <c r="X336" s="1" t="s">
        <v>320</v>
      </c>
    </row>
    <row r="337" spans="1:24" hidden="1" x14ac:dyDescent="0.15">
      <c r="A337" s="1" t="s">
        <v>98</v>
      </c>
      <c r="B337" s="1" t="s">
        <v>108</v>
      </c>
      <c r="C337" s="1" t="s">
        <v>81</v>
      </c>
      <c r="D337" s="1" t="s">
        <v>93</v>
      </c>
      <c r="E337" s="1" t="s">
        <v>490</v>
      </c>
      <c r="F337" s="1" t="s">
        <v>139</v>
      </c>
      <c r="G337" s="1"/>
      <c r="H337" s="1"/>
      <c r="I337" s="1" t="s">
        <v>106</v>
      </c>
      <c r="J337" s="4">
        <v>45322</v>
      </c>
      <c r="K337" s="4">
        <v>45322</v>
      </c>
      <c r="L337" s="1" t="s">
        <v>63</v>
      </c>
      <c r="M337" s="5">
        <v>28.17</v>
      </c>
      <c r="N337" s="5" t="s">
        <v>64</v>
      </c>
      <c r="O337" s="5" t="s">
        <v>65</v>
      </c>
      <c r="P337" s="5" t="s">
        <v>66</v>
      </c>
      <c r="Q337" s="5" t="str">
        <f t="shared" si="5"/>
        <v>GL500.57300202</v>
      </c>
      <c r="R337" s="104" t="str">
        <f>VLOOKUP($Q337,[9]Map!$D:$F,2,FALSE)</f>
        <v>D5701 - Wages &amp; Other</v>
      </c>
      <c r="S337" s="104" t="str">
        <f>VLOOKUP($Q337,[9]Map!$D:$F,3,FALSE)</f>
        <v>AC5710 - Wages Salaries &amp; Benefits</v>
      </c>
      <c r="T337" s="245" t="str">
        <f>VLOOKUP(D337,[9]Map!$A$12:$B$21,2,FALSE)</f>
        <v>GL journal entry</v>
      </c>
      <c r="U337" s="5"/>
      <c r="V337" s="1" t="s">
        <v>116</v>
      </c>
      <c r="W337" s="1" t="s">
        <v>491</v>
      </c>
      <c r="X337" s="1" t="s">
        <v>320</v>
      </c>
    </row>
    <row r="338" spans="1:24" x14ac:dyDescent="0.15">
      <c r="A338" s="1" t="s">
        <v>98</v>
      </c>
      <c r="B338" s="1" t="s">
        <v>108</v>
      </c>
      <c r="C338" s="1" t="s">
        <v>81</v>
      </c>
      <c r="D338" s="1" t="s">
        <v>93</v>
      </c>
      <c r="E338" s="1" t="s">
        <v>80</v>
      </c>
      <c r="F338" s="1" t="s">
        <v>330</v>
      </c>
      <c r="G338" s="1"/>
      <c r="H338" s="1"/>
      <c r="I338" s="1" t="s">
        <v>106</v>
      </c>
      <c r="J338" s="4">
        <v>45336</v>
      </c>
      <c r="K338" s="4">
        <v>45324</v>
      </c>
      <c r="L338" s="1" t="s">
        <v>63</v>
      </c>
      <c r="M338" s="5">
        <v>693.75</v>
      </c>
      <c r="N338" s="5" t="s">
        <v>64</v>
      </c>
      <c r="O338" s="5" t="s">
        <v>65</v>
      </c>
      <c r="P338" s="5" t="s">
        <v>66</v>
      </c>
      <c r="Q338" s="5" t="str">
        <f t="shared" si="5"/>
        <v>GL500.57300202</v>
      </c>
      <c r="R338" s="104" t="str">
        <f>VLOOKUP($Q338,[9]Map!$D:$F,2,FALSE)</f>
        <v>D5701 - Wages &amp; Other</v>
      </c>
      <c r="S338" s="104" t="str">
        <f>VLOOKUP($Q338,[9]Map!$D:$F,3,FALSE)</f>
        <v>AC5710 - Wages Salaries &amp; Benefits</v>
      </c>
      <c r="T338" s="245" t="str">
        <f>VLOOKUP(D338,[9]Map!$A$12:$B$21,2,FALSE)</f>
        <v>GL journal entry</v>
      </c>
      <c r="U338" s="5"/>
      <c r="V338" s="1" t="s">
        <v>117</v>
      </c>
      <c r="W338" s="1" t="s">
        <v>486</v>
      </c>
      <c r="X338" s="1" t="s">
        <v>487</v>
      </c>
    </row>
    <row r="339" spans="1:24" x14ac:dyDescent="0.15">
      <c r="A339" s="1" t="s">
        <v>98</v>
      </c>
      <c r="B339" s="1" t="s">
        <v>108</v>
      </c>
      <c r="C339" s="1" t="s">
        <v>81</v>
      </c>
      <c r="D339" s="1" t="s">
        <v>93</v>
      </c>
      <c r="E339" s="1" t="s">
        <v>80</v>
      </c>
      <c r="F339" s="1" t="s">
        <v>330</v>
      </c>
      <c r="G339" s="1"/>
      <c r="H339" s="1"/>
      <c r="I339" s="1" t="s">
        <v>106</v>
      </c>
      <c r="J339" s="4">
        <v>45352</v>
      </c>
      <c r="K339" s="4">
        <v>45338</v>
      </c>
      <c r="L339" s="1" t="s">
        <v>63</v>
      </c>
      <c r="M339" s="5">
        <v>661.23</v>
      </c>
      <c r="N339" s="5" t="s">
        <v>64</v>
      </c>
      <c r="O339" s="5" t="s">
        <v>65</v>
      </c>
      <c r="P339" s="5" t="s">
        <v>66</v>
      </c>
      <c r="Q339" s="5" t="str">
        <f t="shared" si="5"/>
        <v>GL500.57300202</v>
      </c>
      <c r="R339" s="104" t="str">
        <f>VLOOKUP($Q339,[9]Map!$D:$F,2,FALSE)</f>
        <v>D5701 - Wages &amp; Other</v>
      </c>
      <c r="S339" s="104" t="str">
        <f>VLOOKUP($Q339,[9]Map!$D:$F,3,FALSE)</f>
        <v>AC5710 - Wages Salaries &amp; Benefits</v>
      </c>
      <c r="T339" s="245" t="str">
        <f>VLOOKUP(D339,[9]Map!$A$12:$B$21,2,FALSE)</f>
        <v>GL journal entry</v>
      </c>
      <c r="U339" s="5"/>
      <c r="V339" s="1" t="s">
        <v>117</v>
      </c>
      <c r="W339" s="1" t="s">
        <v>488</v>
      </c>
      <c r="X339" s="1" t="s">
        <v>489</v>
      </c>
    </row>
    <row r="340" spans="1:24" x14ac:dyDescent="0.15">
      <c r="A340" s="1" t="s">
        <v>98</v>
      </c>
      <c r="B340" s="1" t="s">
        <v>108</v>
      </c>
      <c r="C340" s="1" t="s">
        <v>81</v>
      </c>
      <c r="D340" s="1" t="s">
        <v>93</v>
      </c>
      <c r="E340" s="1" t="s">
        <v>490</v>
      </c>
      <c r="F340" s="1" t="s">
        <v>330</v>
      </c>
      <c r="G340" s="1"/>
      <c r="H340" s="1"/>
      <c r="I340" s="1" t="s">
        <v>106</v>
      </c>
      <c r="J340" s="4">
        <v>45351</v>
      </c>
      <c r="K340" s="4">
        <v>45351</v>
      </c>
      <c r="L340" s="1" t="s">
        <v>63</v>
      </c>
      <c r="M340" s="5">
        <v>28.18</v>
      </c>
      <c r="N340" s="5" t="s">
        <v>64</v>
      </c>
      <c r="O340" s="5" t="s">
        <v>65</v>
      </c>
      <c r="P340" s="5" t="s">
        <v>66</v>
      </c>
      <c r="Q340" s="5" t="str">
        <f t="shared" si="5"/>
        <v>GL500.57300202</v>
      </c>
      <c r="R340" s="104" t="str">
        <f>VLOOKUP($Q340,[9]Map!$D:$F,2,FALSE)</f>
        <v>D5701 - Wages &amp; Other</v>
      </c>
      <c r="S340" s="104" t="str">
        <f>VLOOKUP($Q340,[9]Map!$D:$F,3,FALSE)</f>
        <v>AC5710 - Wages Salaries &amp; Benefits</v>
      </c>
      <c r="T340" s="245" t="str">
        <f>VLOOKUP(D340,[9]Map!$A$12:$B$21,2,FALSE)</f>
        <v>GL journal entry</v>
      </c>
      <c r="U340" s="5"/>
      <c r="V340" s="1" t="s">
        <v>116</v>
      </c>
      <c r="W340" s="1" t="s">
        <v>492</v>
      </c>
      <c r="X340" s="1" t="s">
        <v>493</v>
      </c>
    </row>
    <row r="341" spans="1:24" x14ac:dyDescent="0.15">
      <c r="A341" s="1" t="s">
        <v>98</v>
      </c>
      <c r="B341" s="1" t="s">
        <v>108</v>
      </c>
      <c r="C341" s="1" t="s">
        <v>81</v>
      </c>
      <c r="D341" s="1" t="s">
        <v>93</v>
      </c>
      <c r="E341" s="1" t="s">
        <v>490</v>
      </c>
      <c r="F341" s="1" t="s">
        <v>330</v>
      </c>
      <c r="G341" s="1"/>
      <c r="H341" s="1"/>
      <c r="I341" s="1" t="s">
        <v>106</v>
      </c>
      <c r="J341" s="4">
        <v>45351</v>
      </c>
      <c r="K341" s="4">
        <v>45351</v>
      </c>
      <c r="L341" s="1" t="s">
        <v>63</v>
      </c>
      <c r="M341" s="5">
        <v>40.520000000000003</v>
      </c>
      <c r="N341" s="5" t="s">
        <v>64</v>
      </c>
      <c r="O341" s="5" t="s">
        <v>65</v>
      </c>
      <c r="P341" s="5" t="s">
        <v>66</v>
      </c>
      <c r="Q341" s="5" t="str">
        <f t="shared" si="5"/>
        <v>GL500.57300202</v>
      </c>
      <c r="R341" s="104" t="str">
        <f>VLOOKUP($Q341,[9]Map!$D:$F,2,FALSE)</f>
        <v>D5701 - Wages &amp; Other</v>
      </c>
      <c r="S341" s="104" t="str">
        <f>VLOOKUP($Q341,[9]Map!$D:$F,3,FALSE)</f>
        <v>AC5710 - Wages Salaries &amp; Benefits</v>
      </c>
      <c r="T341" s="245" t="str">
        <f>VLOOKUP(D341,[9]Map!$A$12:$B$21,2,FALSE)</f>
        <v>GL journal entry</v>
      </c>
      <c r="U341" s="5"/>
      <c r="V341" s="1" t="s">
        <v>116</v>
      </c>
      <c r="W341" s="1" t="s">
        <v>492</v>
      </c>
      <c r="X341" s="1" t="s">
        <v>493</v>
      </c>
    </row>
    <row r="342" spans="1:24" hidden="1" x14ac:dyDescent="0.15">
      <c r="A342" s="1" t="s">
        <v>98</v>
      </c>
      <c r="B342" s="1" t="s">
        <v>109</v>
      </c>
      <c r="C342" s="1" t="s">
        <v>83</v>
      </c>
      <c r="D342" s="1" t="s">
        <v>93</v>
      </c>
      <c r="E342" s="1" t="s">
        <v>494</v>
      </c>
      <c r="F342" s="1" t="s">
        <v>139</v>
      </c>
      <c r="G342" s="1"/>
      <c r="H342" s="1"/>
      <c r="I342" s="1" t="s">
        <v>106</v>
      </c>
      <c r="J342" s="4">
        <v>45322</v>
      </c>
      <c r="K342" s="4">
        <v>45322</v>
      </c>
      <c r="L342" s="1" t="s">
        <v>63</v>
      </c>
      <c r="M342" s="5">
        <v>-195.73</v>
      </c>
      <c r="N342" s="5" t="s">
        <v>64</v>
      </c>
      <c r="O342" s="5" t="s">
        <v>65</v>
      </c>
      <c r="P342" s="5" t="s">
        <v>66</v>
      </c>
      <c r="Q342" s="5" t="str">
        <f t="shared" si="5"/>
        <v>GL500.57300207</v>
      </c>
      <c r="R342" s="104" t="str">
        <f>VLOOKUP($Q342,[9]Map!$D:$F,2,FALSE)</f>
        <v>D5701 - Wages &amp; Other</v>
      </c>
      <c r="S342" s="104" t="str">
        <f>VLOOKUP($Q342,[9]Map!$D:$F,3,FALSE)</f>
        <v>AC5710 - Wages Salaries &amp; Benefits</v>
      </c>
      <c r="T342" s="245" t="str">
        <f>VLOOKUP(D342,[9]Map!$A$12:$B$21,2,FALSE)</f>
        <v>GL journal entry</v>
      </c>
      <c r="U342" s="5"/>
      <c r="V342" s="1" t="s">
        <v>116</v>
      </c>
      <c r="W342" s="1" t="s">
        <v>491</v>
      </c>
      <c r="X342" s="1" t="s">
        <v>320</v>
      </c>
    </row>
    <row r="343" spans="1:24" hidden="1" x14ac:dyDescent="0.15">
      <c r="A343" s="1" t="s">
        <v>98</v>
      </c>
      <c r="B343" s="1" t="s">
        <v>109</v>
      </c>
      <c r="C343" s="1" t="s">
        <v>83</v>
      </c>
      <c r="D343" s="1" t="s">
        <v>93</v>
      </c>
      <c r="E343" s="1" t="s">
        <v>494</v>
      </c>
      <c r="F343" s="1" t="s">
        <v>139</v>
      </c>
      <c r="G343" s="1"/>
      <c r="H343" s="1"/>
      <c r="I343" s="1" t="s">
        <v>106</v>
      </c>
      <c r="J343" s="4">
        <v>45322</v>
      </c>
      <c r="K343" s="4">
        <v>45322</v>
      </c>
      <c r="L343" s="1" t="s">
        <v>63</v>
      </c>
      <c r="M343" s="5">
        <v>-24.35</v>
      </c>
      <c r="N343" s="5" t="s">
        <v>64</v>
      </c>
      <c r="O343" s="5" t="s">
        <v>65</v>
      </c>
      <c r="P343" s="5" t="s">
        <v>66</v>
      </c>
      <c r="Q343" s="5" t="str">
        <f t="shared" si="5"/>
        <v>GL500.57300207</v>
      </c>
      <c r="R343" s="104" t="str">
        <f>VLOOKUP($Q343,[9]Map!$D:$F,2,FALSE)</f>
        <v>D5701 - Wages &amp; Other</v>
      </c>
      <c r="S343" s="104" t="str">
        <f>VLOOKUP($Q343,[9]Map!$D:$F,3,FALSE)</f>
        <v>AC5710 - Wages Salaries &amp; Benefits</v>
      </c>
      <c r="T343" s="245" t="str">
        <f>VLOOKUP(D343,[9]Map!$A$12:$B$21,2,FALSE)</f>
        <v>GL journal entry</v>
      </c>
      <c r="U343" s="5"/>
      <c r="V343" s="1" t="s">
        <v>116</v>
      </c>
      <c r="W343" s="1" t="s">
        <v>491</v>
      </c>
      <c r="X343" s="1" t="s">
        <v>320</v>
      </c>
    </row>
    <row r="344" spans="1:24" hidden="1" x14ac:dyDescent="0.15">
      <c r="A344" s="1" t="s">
        <v>98</v>
      </c>
      <c r="B344" s="1" t="s">
        <v>109</v>
      </c>
      <c r="C344" s="1" t="s">
        <v>83</v>
      </c>
      <c r="D344" s="1" t="s">
        <v>93</v>
      </c>
      <c r="E344" s="1" t="s">
        <v>80</v>
      </c>
      <c r="F344" s="1" t="s">
        <v>139</v>
      </c>
      <c r="G344" s="1"/>
      <c r="H344" s="1"/>
      <c r="I344" s="1" t="s">
        <v>106</v>
      </c>
      <c r="J344" s="4">
        <v>45307</v>
      </c>
      <c r="K344" s="4">
        <v>45296</v>
      </c>
      <c r="L344" s="1" t="s">
        <v>63</v>
      </c>
      <c r="M344" s="5">
        <v>293.3</v>
      </c>
      <c r="N344" s="5" t="s">
        <v>64</v>
      </c>
      <c r="O344" s="5" t="s">
        <v>65</v>
      </c>
      <c r="P344" s="5" t="s">
        <v>66</v>
      </c>
      <c r="Q344" s="5" t="str">
        <f t="shared" si="5"/>
        <v>GL500.57300207</v>
      </c>
      <c r="R344" s="104" t="str">
        <f>VLOOKUP($Q344,[9]Map!$D:$F,2,FALSE)</f>
        <v>D5701 - Wages &amp; Other</v>
      </c>
      <c r="S344" s="104" t="str">
        <f>VLOOKUP($Q344,[9]Map!$D:$F,3,FALSE)</f>
        <v>AC5710 - Wages Salaries &amp; Benefits</v>
      </c>
      <c r="T344" s="245" t="str">
        <f>VLOOKUP(D344,[9]Map!$A$12:$B$21,2,FALSE)</f>
        <v>GL journal entry</v>
      </c>
      <c r="U344" s="5"/>
      <c r="V344" s="1" t="s">
        <v>117</v>
      </c>
      <c r="W344" s="1" t="s">
        <v>482</v>
      </c>
      <c r="X344" s="1" t="s">
        <v>483</v>
      </c>
    </row>
    <row r="345" spans="1:24" hidden="1" x14ac:dyDescent="0.15">
      <c r="A345" s="1" t="s">
        <v>98</v>
      </c>
      <c r="B345" s="1" t="s">
        <v>109</v>
      </c>
      <c r="C345" s="1" t="s">
        <v>83</v>
      </c>
      <c r="D345" s="1" t="s">
        <v>93</v>
      </c>
      <c r="E345" s="1" t="s">
        <v>80</v>
      </c>
      <c r="F345" s="1" t="s">
        <v>139</v>
      </c>
      <c r="G345" s="1"/>
      <c r="H345" s="1"/>
      <c r="I345" s="1" t="s">
        <v>106</v>
      </c>
      <c r="J345" s="4">
        <v>45315</v>
      </c>
      <c r="K345" s="4">
        <v>45310</v>
      </c>
      <c r="L345" s="1" t="s">
        <v>63</v>
      </c>
      <c r="M345" s="5">
        <v>52.78</v>
      </c>
      <c r="N345" s="5" t="s">
        <v>64</v>
      </c>
      <c r="O345" s="5" t="s">
        <v>65</v>
      </c>
      <c r="P345" s="5" t="s">
        <v>66</v>
      </c>
      <c r="Q345" s="5" t="str">
        <f t="shared" si="5"/>
        <v>GL500.57300207</v>
      </c>
      <c r="R345" s="104" t="str">
        <f>VLOOKUP($Q345,[9]Map!$D:$F,2,FALSE)</f>
        <v>D5701 - Wages &amp; Other</v>
      </c>
      <c r="S345" s="104" t="str">
        <f>VLOOKUP($Q345,[9]Map!$D:$F,3,FALSE)</f>
        <v>AC5710 - Wages Salaries &amp; Benefits</v>
      </c>
      <c r="T345" s="245" t="str">
        <f>VLOOKUP(D345,[9]Map!$A$12:$B$21,2,FALSE)</f>
        <v>GL journal entry</v>
      </c>
      <c r="U345" s="5"/>
      <c r="V345" s="1" t="s">
        <v>117</v>
      </c>
      <c r="W345" s="1" t="s">
        <v>484</v>
      </c>
      <c r="X345" s="1" t="s">
        <v>485</v>
      </c>
    </row>
    <row r="346" spans="1:24" x14ac:dyDescent="0.15">
      <c r="A346" s="1" t="s">
        <v>98</v>
      </c>
      <c r="B346" s="1" t="s">
        <v>109</v>
      </c>
      <c r="C346" s="1" t="s">
        <v>83</v>
      </c>
      <c r="D346" s="1" t="s">
        <v>93</v>
      </c>
      <c r="E346" s="1" t="s">
        <v>495</v>
      </c>
      <c r="F346" s="1" t="s">
        <v>330</v>
      </c>
      <c r="G346" s="1"/>
      <c r="H346" s="1"/>
      <c r="I346" s="1" t="s">
        <v>106</v>
      </c>
      <c r="J346" s="4">
        <v>45351</v>
      </c>
      <c r="K346" s="4">
        <v>45351</v>
      </c>
      <c r="L346" s="1" t="s">
        <v>63</v>
      </c>
      <c r="M346" s="5">
        <v>-54.36</v>
      </c>
      <c r="N346" s="5" t="s">
        <v>64</v>
      </c>
      <c r="O346" s="5" t="s">
        <v>65</v>
      </c>
      <c r="P346" s="5" t="s">
        <v>66</v>
      </c>
      <c r="Q346" s="5" t="str">
        <f t="shared" si="5"/>
        <v>GL500.57300207</v>
      </c>
      <c r="R346" s="104" t="str">
        <f>VLOOKUP($Q346,[9]Map!$D:$F,2,FALSE)</f>
        <v>D5701 - Wages &amp; Other</v>
      </c>
      <c r="S346" s="104" t="str">
        <f>VLOOKUP($Q346,[9]Map!$D:$F,3,FALSE)</f>
        <v>AC5710 - Wages Salaries &amp; Benefits</v>
      </c>
      <c r="T346" s="245" t="str">
        <f>VLOOKUP(D346,[9]Map!$A$12:$B$21,2,FALSE)</f>
        <v>GL journal entry</v>
      </c>
      <c r="U346" s="5"/>
      <c r="V346" s="1" t="s">
        <v>116</v>
      </c>
      <c r="W346" s="1" t="s">
        <v>492</v>
      </c>
      <c r="X346" s="1" t="s">
        <v>493</v>
      </c>
    </row>
    <row r="347" spans="1:24" x14ac:dyDescent="0.15">
      <c r="A347" s="1" t="s">
        <v>98</v>
      </c>
      <c r="B347" s="1" t="s">
        <v>109</v>
      </c>
      <c r="C347" s="1" t="s">
        <v>83</v>
      </c>
      <c r="D347" s="1" t="s">
        <v>93</v>
      </c>
      <c r="E347" s="1" t="s">
        <v>495</v>
      </c>
      <c r="F347" s="1" t="s">
        <v>330</v>
      </c>
      <c r="G347" s="1"/>
      <c r="H347" s="1"/>
      <c r="I347" s="1" t="s">
        <v>106</v>
      </c>
      <c r="J347" s="4">
        <v>45351</v>
      </c>
      <c r="K347" s="4">
        <v>45351</v>
      </c>
      <c r="L347" s="1" t="s">
        <v>63</v>
      </c>
      <c r="M347" s="5">
        <v>-51.81</v>
      </c>
      <c r="N347" s="5" t="s">
        <v>64</v>
      </c>
      <c r="O347" s="5" t="s">
        <v>65</v>
      </c>
      <c r="P347" s="5" t="s">
        <v>66</v>
      </c>
      <c r="Q347" s="5" t="str">
        <f t="shared" si="5"/>
        <v>GL500.57300207</v>
      </c>
      <c r="R347" s="104" t="str">
        <f>VLOOKUP($Q347,[9]Map!$D:$F,2,FALSE)</f>
        <v>D5701 - Wages &amp; Other</v>
      </c>
      <c r="S347" s="104" t="str">
        <f>VLOOKUP($Q347,[9]Map!$D:$F,3,FALSE)</f>
        <v>AC5710 - Wages Salaries &amp; Benefits</v>
      </c>
      <c r="T347" s="245" t="str">
        <f>VLOOKUP(D347,[9]Map!$A$12:$B$21,2,FALSE)</f>
        <v>GL journal entry</v>
      </c>
      <c r="U347" s="5"/>
      <c r="V347" s="1" t="s">
        <v>116</v>
      </c>
      <c r="W347" s="1" t="s">
        <v>492</v>
      </c>
      <c r="X347" s="1" t="s">
        <v>493</v>
      </c>
    </row>
    <row r="348" spans="1:24" x14ac:dyDescent="0.15">
      <c r="A348" s="1" t="s">
        <v>98</v>
      </c>
      <c r="B348" s="1" t="s">
        <v>109</v>
      </c>
      <c r="C348" s="1" t="s">
        <v>83</v>
      </c>
      <c r="D348" s="1" t="s">
        <v>93</v>
      </c>
      <c r="E348" s="1" t="s">
        <v>80</v>
      </c>
      <c r="F348" s="1" t="s">
        <v>330</v>
      </c>
      <c r="G348" s="1"/>
      <c r="H348" s="1"/>
      <c r="I348" s="1" t="s">
        <v>106</v>
      </c>
      <c r="J348" s="4">
        <v>45336</v>
      </c>
      <c r="K348" s="4">
        <v>45324</v>
      </c>
      <c r="L348" s="1" t="s">
        <v>63</v>
      </c>
      <c r="M348" s="5">
        <v>54.36</v>
      </c>
      <c r="N348" s="5" t="s">
        <v>64</v>
      </c>
      <c r="O348" s="5" t="s">
        <v>65</v>
      </c>
      <c r="P348" s="5" t="s">
        <v>66</v>
      </c>
      <c r="Q348" s="5" t="str">
        <f t="shared" si="5"/>
        <v>GL500.57300207</v>
      </c>
      <c r="R348" s="104" t="str">
        <f>VLOOKUP($Q348,[9]Map!$D:$F,2,FALSE)</f>
        <v>D5701 - Wages &amp; Other</v>
      </c>
      <c r="S348" s="104" t="str">
        <f>VLOOKUP($Q348,[9]Map!$D:$F,3,FALSE)</f>
        <v>AC5710 - Wages Salaries &amp; Benefits</v>
      </c>
      <c r="T348" s="245" t="str">
        <f>VLOOKUP(D348,[9]Map!$A$12:$B$21,2,FALSE)</f>
        <v>GL journal entry</v>
      </c>
      <c r="U348" s="5"/>
      <c r="V348" s="1" t="s">
        <v>117</v>
      </c>
      <c r="W348" s="1" t="s">
        <v>486</v>
      </c>
      <c r="X348" s="1" t="s">
        <v>487</v>
      </c>
    </row>
    <row r="349" spans="1:24" x14ac:dyDescent="0.15">
      <c r="A349" s="1" t="s">
        <v>98</v>
      </c>
      <c r="B349" s="1" t="s">
        <v>109</v>
      </c>
      <c r="C349" s="1" t="s">
        <v>83</v>
      </c>
      <c r="D349" s="1" t="s">
        <v>93</v>
      </c>
      <c r="E349" s="1" t="s">
        <v>80</v>
      </c>
      <c r="F349" s="1" t="s">
        <v>330</v>
      </c>
      <c r="G349" s="1"/>
      <c r="H349" s="1"/>
      <c r="I349" s="1" t="s">
        <v>106</v>
      </c>
      <c r="J349" s="4">
        <v>45352</v>
      </c>
      <c r="K349" s="4">
        <v>45338</v>
      </c>
      <c r="L349" s="1" t="s">
        <v>63</v>
      </c>
      <c r="M349" s="5">
        <v>51.81</v>
      </c>
      <c r="N349" s="5" t="s">
        <v>64</v>
      </c>
      <c r="O349" s="5" t="s">
        <v>65</v>
      </c>
      <c r="P349" s="5" t="s">
        <v>66</v>
      </c>
      <c r="Q349" s="5" t="str">
        <f t="shared" si="5"/>
        <v>GL500.57300207</v>
      </c>
      <c r="R349" s="104" t="str">
        <f>VLOOKUP($Q349,[9]Map!$D:$F,2,FALSE)</f>
        <v>D5701 - Wages &amp; Other</v>
      </c>
      <c r="S349" s="104" t="str">
        <f>VLOOKUP($Q349,[9]Map!$D:$F,3,FALSE)</f>
        <v>AC5710 - Wages Salaries &amp; Benefits</v>
      </c>
      <c r="T349" s="245" t="str">
        <f>VLOOKUP(D349,[9]Map!$A$12:$B$21,2,FALSE)</f>
        <v>GL journal entry</v>
      </c>
      <c r="U349" s="5"/>
      <c r="V349" s="1" t="s">
        <v>117</v>
      </c>
      <c r="W349" s="1" t="s">
        <v>488</v>
      </c>
      <c r="X349" s="1" t="s">
        <v>489</v>
      </c>
    </row>
    <row r="350" spans="1:24" hidden="1" x14ac:dyDescent="0.15">
      <c r="A350" s="1" t="s">
        <v>98</v>
      </c>
      <c r="B350" s="1" t="s">
        <v>110</v>
      </c>
      <c r="C350" s="1" t="s">
        <v>85</v>
      </c>
      <c r="D350" s="1" t="s">
        <v>93</v>
      </c>
      <c r="E350" s="1" t="s">
        <v>80</v>
      </c>
      <c r="F350" s="1" t="s">
        <v>139</v>
      </c>
      <c r="G350" s="1"/>
      <c r="H350" s="1"/>
      <c r="I350" s="1" t="s">
        <v>106</v>
      </c>
      <c r="J350" s="4">
        <v>45307</v>
      </c>
      <c r="K350" s="4">
        <v>45296</v>
      </c>
      <c r="L350" s="1" t="s">
        <v>63</v>
      </c>
      <c r="M350" s="5">
        <v>121.14</v>
      </c>
      <c r="N350" s="5" t="s">
        <v>64</v>
      </c>
      <c r="O350" s="5" t="s">
        <v>65</v>
      </c>
      <c r="P350" s="5" t="s">
        <v>66</v>
      </c>
      <c r="Q350" s="5" t="str">
        <f t="shared" si="5"/>
        <v>GL500.57300212</v>
      </c>
      <c r="R350" s="104" t="str">
        <f>VLOOKUP($Q350,[9]Map!$D:$F,2,FALSE)</f>
        <v>D5701 - Wages &amp; Other</v>
      </c>
      <c r="S350" s="104" t="str">
        <f>VLOOKUP($Q350,[9]Map!$D:$F,3,FALSE)</f>
        <v>AC5710 - Wages Salaries &amp; Benefits</v>
      </c>
      <c r="T350" s="245" t="str">
        <f>VLOOKUP(D350,[9]Map!$A$12:$B$21,2,FALSE)</f>
        <v>GL journal entry</v>
      </c>
      <c r="U350" s="5"/>
      <c r="V350" s="1" t="s">
        <v>117</v>
      </c>
      <c r="W350" s="1" t="s">
        <v>482</v>
      </c>
      <c r="X350" s="1" t="s">
        <v>483</v>
      </c>
    </row>
    <row r="351" spans="1:24" hidden="1" x14ac:dyDescent="0.15">
      <c r="A351" s="1" t="s">
        <v>98</v>
      </c>
      <c r="B351" s="1" t="s">
        <v>110</v>
      </c>
      <c r="C351" s="1" t="s">
        <v>85</v>
      </c>
      <c r="D351" s="1" t="s">
        <v>93</v>
      </c>
      <c r="E351" s="1" t="s">
        <v>80</v>
      </c>
      <c r="F351" s="1" t="s">
        <v>139</v>
      </c>
      <c r="G351" s="1"/>
      <c r="H351" s="1"/>
      <c r="I351" s="1" t="s">
        <v>106</v>
      </c>
      <c r="J351" s="4">
        <v>45315</v>
      </c>
      <c r="K351" s="4">
        <v>45310</v>
      </c>
      <c r="L351" s="1" t="s">
        <v>63</v>
      </c>
      <c r="M351" s="5">
        <v>80.760000000000005</v>
      </c>
      <c r="N351" s="5" t="s">
        <v>64</v>
      </c>
      <c r="O351" s="5" t="s">
        <v>65</v>
      </c>
      <c r="P351" s="5" t="s">
        <v>66</v>
      </c>
      <c r="Q351" s="5" t="str">
        <f t="shared" si="5"/>
        <v>GL500.57300212</v>
      </c>
      <c r="R351" s="104" t="str">
        <f>VLOOKUP($Q351,[9]Map!$D:$F,2,FALSE)</f>
        <v>D5701 - Wages &amp; Other</v>
      </c>
      <c r="S351" s="104" t="str">
        <f>VLOOKUP($Q351,[9]Map!$D:$F,3,FALSE)</f>
        <v>AC5710 - Wages Salaries &amp; Benefits</v>
      </c>
      <c r="T351" s="245" t="str">
        <f>VLOOKUP(D351,[9]Map!$A$12:$B$21,2,FALSE)</f>
        <v>GL journal entry</v>
      </c>
      <c r="U351" s="5"/>
      <c r="V351" s="1" t="s">
        <v>117</v>
      </c>
      <c r="W351" s="1" t="s">
        <v>484</v>
      </c>
      <c r="X351" s="1" t="s">
        <v>485</v>
      </c>
    </row>
    <row r="352" spans="1:24" hidden="1" x14ac:dyDescent="0.15">
      <c r="A352" s="1" t="s">
        <v>98</v>
      </c>
      <c r="B352" s="1" t="s">
        <v>110</v>
      </c>
      <c r="C352" s="1" t="s">
        <v>85</v>
      </c>
      <c r="D352" s="1" t="s">
        <v>93</v>
      </c>
      <c r="E352" s="1" t="s">
        <v>490</v>
      </c>
      <c r="F352" s="1" t="s">
        <v>139</v>
      </c>
      <c r="G352" s="1"/>
      <c r="H352" s="1"/>
      <c r="I352" s="1" t="s">
        <v>106</v>
      </c>
      <c r="J352" s="4">
        <v>45322</v>
      </c>
      <c r="K352" s="4">
        <v>45322</v>
      </c>
      <c r="L352" s="1" t="s">
        <v>63</v>
      </c>
      <c r="M352" s="5">
        <v>1238.49</v>
      </c>
      <c r="N352" s="5" t="s">
        <v>64</v>
      </c>
      <c r="O352" s="5" t="s">
        <v>65</v>
      </c>
      <c r="P352" s="5" t="s">
        <v>66</v>
      </c>
      <c r="Q352" s="5" t="str">
        <f t="shared" si="5"/>
        <v>GL500.57300212</v>
      </c>
      <c r="R352" s="104" t="str">
        <f>VLOOKUP($Q352,[9]Map!$D:$F,2,FALSE)</f>
        <v>D5701 - Wages &amp; Other</v>
      </c>
      <c r="S352" s="104" t="str">
        <f>VLOOKUP($Q352,[9]Map!$D:$F,3,FALSE)</f>
        <v>AC5710 - Wages Salaries &amp; Benefits</v>
      </c>
      <c r="T352" s="245" t="str">
        <f>VLOOKUP(D352,[9]Map!$A$12:$B$21,2,FALSE)</f>
        <v>GL journal entry</v>
      </c>
      <c r="U352" s="5"/>
      <c r="V352" s="1" t="s">
        <v>116</v>
      </c>
      <c r="W352" s="1" t="s">
        <v>491</v>
      </c>
      <c r="X352" s="1" t="s">
        <v>320</v>
      </c>
    </row>
    <row r="353" spans="1:24" hidden="1" x14ac:dyDescent="0.15">
      <c r="A353" s="1" t="s">
        <v>98</v>
      </c>
      <c r="B353" s="1" t="s">
        <v>110</v>
      </c>
      <c r="C353" s="1" t="s">
        <v>85</v>
      </c>
      <c r="D353" s="1" t="s">
        <v>93</v>
      </c>
      <c r="E353" s="1" t="s">
        <v>490</v>
      </c>
      <c r="F353" s="1" t="s">
        <v>139</v>
      </c>
      <c r="G353" s="1"/>
      <c r="H353" s="1"/>
      <c r="I353" s="1" t="s">
        <v>106</v>
      </c>
      <c r="J353" s="4">
        <v>45322</v>
      </c>
      <c r="K353" s="4">
        <v>45322</v>
      </c>
      <c r="L353" s="1" t="s">
        <v>63</v>
      </c>
      <c r="M353" s="5">
        <v>465.03</v>
      </c>
      <c r="N353" s="5" t="s">
        <v>64</v>
      </c>
      <c r="O353" s="5" t="s">
        <v>65</v>
      </c>
      <c r="P353" s="5" t="s">
        <v>66</v>
      </c>
      <c r="Q353" s="5" t="str">
        <f t="shared" si="5"/>
        <v>GL500.57300212</v>
      </c>
      <c r="R353" s="104" t="str">
        <f>VLOOKUP($Q353,[9]Map!$D:$F,2,FALSE)</f>
        <v>D5701 - Wages &amp; Other</v>
      </c>
      <c r="S353" s="104" t="str">
        <f>VLOOKUP($Q353,[9]Map!$D:$F,3,FALSE)</f>
        <v>AC5710 - Wages Salaries &amp; Benefits</v>
      </c>
      <c r="T353" s="245" t="str">
        <f>VLOOKUP(D353,[9]Map!$A$12:$B$21,2,FALSE)</f>
        <v>GL journal entry</v>
      </c>
      <c r="U353" s="5"/>
      <c r="V353" s="1" t="s">
        <v>116</v>
      </c>
      <c r="W353" s="1" t="s">
        <v>491</v>
      </c>
      <c r="X353" s="1" t="s">
        <v>320</v>
      </c>
    </row>
    <row r="354" spans="1:24" x14ac:dyDescent="0.15">
      <c r="A354" s="1" t="s">
        <v>98</v>
      </c>
      <c r="B354" s="1" t="s">
        <v>110</v>
      </c>
      <c r="C354" s="1" t="s">
        <v>85</v>
      </c>
      <c r="D354" s="1" t="s">
        <v>93</v>
      </c>
      <c r="E354" s="1" t="s">
        <v>495</v>
      </c>
      <c r="F354" s="1" t="s">
        <v>330</v>
      </c>
      <c r="G354" s="1"/>
      <c r="H354" s="1"/>
      <c r="I354" s="1" t="s">
        <v>106</v>
      </c>
      <c r="J354" s="4">
        <v>45351</v>
      </c>
      <c r="K354" s="4">
        <v>45351</v>
      </c>
      <c r="L354" s="1" t="s">
        <v>63</v>
      </c>
      <c r="M354" s="5">
        <v>-72.66</v>
      </c>
      <c r="N354" s="5" t="s">
        <v>64</v>
      </c>
      <c r="O354" s="5" t="s">
        <v>65</v>
      </c>
      <c r="P354" s="5" t="s">
        <v>66</v>
      </c>
      <c r="Q354" s="5" t="str">
        <f t="shared" si="5"/>
        <v>GL500.57300212</v>
      </c>
      <c r="R354" s="104" t="str">
        <f>VLOOKUP($Q354,[9]Map!$D:$F,2,FALSE)</f>
        <v>D5701 - Wages &amp; Other</v>
      </c>
      <c r="S354" s="104" t="str">
        <f>VLOOKUP($Q354,[9]Map!$D:$F,3,FALSE)</f>
        <v>AC5710 - Wages Salaries &amp; Benefits</v>
      </c>
      <c r="T354" s="245" t="str">
        <f>VLOOKUP(D354,[9]Map!$A$12:$B$21,2,FALSE)</f>
        <v>GL journal entry</v>
      </c>
      <c r="U354" s="5"/>
      <c r="V354" s="1" t="s">
        <v>116</v>
      </c>
      <c r="W354" s="1" t="s">
        <v>492</v>
      </c>
      <c r="X354" s="1" t="s">
        <v>493</v>
      </c>
    </row>
    <row r="355" spans="1:24" x14ac:dyDescent="0.15">
      <c r="A355" s="1" t="s">
        <v>98</v>
      </c>
      <c r="B355" s="1" t="s">
        <v>110</v>
      </c>
      <c r="C355" s="1" t="s">
        <v>85</v>
      </c>
      <c r="D355" s="1" t="s">
        <v>93</v>
      </c>
      <c r="E355" s="1" t="s">
        <v>80</v>
      </c>
      <c r="F355" s="1" t="s">
        <v>330</v>
      </c>
      <c r="G355" s="1"/>
      <c r="H355" s="1"/>
      <c r="I355" s="1" t="s">
        <v>106</v>
      </c>
      <c r="J355" s="4">
        <v>45336</v>
      </c>
      <c r="K355" s="4">
        <v>45324</v>
      </c>
      <c r="L355" s="1" t="s">
        <v>63</v>
      </c>
      <c r="M355" s="5">
        <v>80.760000000000005</v>
      </c>
      <c r="N355" s="5" t="s">
        <v>64</v>
      </c>
      <c r="O355" s="5" t="s">
        <v>65</v>
      </c>
      <c r="P355" s="5" t="s">
        <v>66</v>
      </c>
      <c r="Q355" s="5" t="str">
        <f t="shared" si="5"/>
        <v>GL500.57300212</v>
      </c>
      <c r="R355" s="104" t="str">
        <f>VLOOKUP($Q355,[9]Map!$D:$F,2,FALSE)</f>
        <v>D5701 - Wages &amp; Other</v>
      </c>
      <c r="S355" s="104" t="str">
        <f>VLOOKUP($Q355,[9]Map!$D:$F,3,FALSE)</f>
        <v>AC5710 - Wages Salaries &amp; Benefits</v>
      </c>
      <c r="T355" s="245" t="str">
        <f>VLOOKUP(D355,[9]Map!$A$12:$B$21,2,FALSE)</f>
        <v>GL journal entry</v>
      </c>
      <c r="U355" s="5"/>
      <c r="V355" s="1" t="s">
        <v>117</v>
      </c>
      <c r="W355" s="1" t="s">
        <v>486</v>
      </c>
      <c r="X355" s="1" t="s">
        <v>487</v>
      </c>
    </row>
    <row r="356" spans="1:24" x14ac:dyDescent="0.15">
      <c r="A356" s="1" t="s">
        <v>98</v>
      </c>
      <c r="B356" s="1" t="s">
        <v>110</v>
      </c>
      <c r="C356" s="1" t="s">
        <v>85</v>
      </c>
      <c r="D356" s="1" t="s">
        <v>93</v>
      </c>
      <c r="E356" s="1" t="s">
        <v>80</v>
      </c>
      <c r="F356" s="1" t="s">
        <v>330</v>
      </c>
      <c r="G356" s="1"/>
      <c r="H356" s="1"/>
      <c r="I356" s="1" t="s">
        <v>106</v>
      </c>
      <c r="J356" s="4">
        <v>45352</v>
      </c>
      <c r="K356" s="4">
        <v>45338</v>
      </c>
      <c r="L356" s="1" t="s">
        <v>63</v>
      </c>
      <c r="M356" s="5">
        <v>80.760000000000005</v>
      </c>
      <c r="N356" s="5" t="s">
        <v>64</v>
      </c>
      <c r="O356" s="5" t="s">
        <v>65</v>
      </c>
      <c r="P356" s="5" t="s">
        <v>66</v>
      </c>
      <c r="Q356" s="5" t="str">
        <f t="shared" si="5"/>
        <v>GL500.57300212</v>
      </c>
      <c r="R356" s="104" t="str">
        <f>VLOOKUP($Q356,[9]Map!$D:$F,2,FALSE)</f>
        <v>D5701 - Wages &amp; Other</v>
      </c>
      <c r="S356" s="104" t="str">
        <f>VLOOKUP($Q356,[9]Map!$D:$F,3,FALSE)</f>
        <v>AC5710 - Wages Salaries &amp; Benefits</v>
      </c>
      <c r="T356" s="245" t="str">
        <f>VLOOKUP(D356,[9]Map!$A$12:$B$21,2,FALSE)</f>
        <v>GL journal entry</v>
      </c>
      <c r="U356" s="5"/>
      <c r="V356" s="1" t="s">
        <v>117</v>
      </c>
      <c r="W356" s="1" t="s">
        <v>488</v>
      </c>
      <c r="X356" s="1" t="s">
        <v>489</v>
      </c>
    </row>
    <row r="357" spans="1:24" x14ac:dyDescent="0.15">
      <c r="A357" s="1" t="s">
        <v>98</v>
      </c>
      <c r="B357" s="1" t="s">
        <v>110</v>
      </c>
      <c r="C357" s="1" t="s">
        <v>85</v>
      </c>
      <c r="D357" s="1" t="s">
        <v>93</v>
      </c>
      <c r="E357" s="1" t="s">
        <v>490</v>
      </c>
      <c r="F357" s="1" t="s">
        <v>330</v>
      </c>
      <c r="G357" s="1"/>
      <c r="H357" s="1"/>
      <c r="I357" s="1" t="s">
        <v>106</v>
      </c>
      <c r="J357" s="4">
        <v>45351</v>
      </c>
      <c r="K357" s="4">
        <v>45351</v>
      </c>
      <c r="L357" s="1" t="s">
        <v>63</v>
      </c>
      <c r="M357" s="5">
        <v>431.52</v>
      </c>
      <c r="N357" s="5" t="s">
        <v>64</v>
      </c>
      <c r="O357" s="5" t="s">
        <v>65</v>
      </c>
      <c r="P357" s="5" t="s">
        <v>66</v>
      </c>
      <c r="Q357" s="5" t="str">
        <f t="shared" si="5"/>
        <v>GL500.57300212</v>
      </c>
      <c r="R357" s="104" t="str">
        <f>VLOOKUP($Q357,[9]Map!$D:$F,2,FALSE)</f>
        <v>D5701 - Wages &amp; Other</v>
      </c>
      <c r="S357" s="104" t="str">
        <f>VLOOKUP($Q357,[9]Map!$D:$F,3,FALSE)</f>
        <v>AC5710 - Wages Salaries &amp; Benefits</v>
      </c>
      <c r="T357" s="245" t="str">
        <f>VLOOKUP(D357,[9]Map!$A$12:$B$21,2,FALSE)</f>
        <v>GL journal entry</v>
      </c>
      <c r="U357" s="5"/>
      <c r="V357" s="1" t="s">
        <v>116</v>
      </c>
      <c r="W357" s="1" t="s">
        <v>492</v>
      </c>
      <c r="X357" s="1" t="s">
        <v>493</v>
      </c>
    </row>
    <row r="358" spans="1:24" hidden="1" x14ac:dyDescent="0.15">
      <c r="A358" s="1" t="s">
        <v>98</v>
      </c>
      <c r="B358" s="1" t="s">
        <v>111</v>
      </c>
      <c r="C358" s="1" t="s">
        <v>87</v>
      </c>
      <c r="D358" s="1" t="s">
        <v>93</v>
      </c>
      <c r="E358" s="1" t="s">
        <v>80</v>
      </c>
      <c r="F358" s="1" t="s">
        <v>139</v>
      </c>
      <c r="G358" s="1"/>
      <c r="H358" s="1"/>
      <c r="I358" s="1" t="s">
        <v>106</v>
      </c>
      <c r="J358" s="4">
        <v>45307</v>
      </c>
      <c r="K358" s="4">
        <v>45296</v>
      </c>
      <c r="L358" s="1" t="s">
        <v>63</v>
      </c>
      <c r="M358" s="5">
        <v>1350.13</v>
      </c>
      <c r="N358" s="5" t="s">
        <v>64</v>
      </c>
      <c r="O358" s="5" t="s">
        <v>65</v>
      </c>
      <c r="P358" s="5" t="s">
        <v>66</v>
      </c>
      <c r="Q358" s="5" t="str">
        <f t="shared" si="5"/>
        <v>GL500.57310028</v>
      </c>
      <c r="R358" s="104" t="str">
        <f>VLOOKUP($Q358,[9]Map!$D:$F,2,FALSE)</f>
        <v>D5701 - Wages &amp; Other</v>
      </c>
      <c r="S358" s="104" t="str">
        <f>VLOOKUP($Q358,[9]Map!$D:$F,3,FALSE)</f>
        <v>AC5710 - Wages Salaries &amp; Benefits</v>
      </c>
      <c r="T358" s="245" t="str">
        <f>VLOOKUP(D358,[9]Map!$A$12:$B$21,2,FALSE)</f>
        <v>GL journal entry</v>
      </c>
      <c r="U358" s="5"/>
      <c r="V358" s="1" t="s">
        <v>117</v>
      </c>
      <c r="W358" s="1" t="s">
        <v>482</v>
      </c>
      <c r="X358" s="1" t="s">
        <v>483</v>
      </c>
    </row>
    <row r="359" spans="1:24" hidden="1" x14ac:dyDescent="0.15">
      <c r="A359" s="1" t="s">
        <v>98</v>
      </c>
      <c r="B359" s="1" t="s">
        <v>111</v>
      </c>
      <c r="C359" s="1" t="s">
        <v>87</v>
      </c>
      <c r="D359" s="1" t="s">
        <v>93</v>
      </c>
      <c r="E359" s="1" t="s">
        <v>80</v>
      </c>
      <c r="F359" s="1" t="s">
        <v>139</v>
      </c>
      <c r="G359" s="1"/>
      <c r="H359" s="1"/>
      <c r="I359" s="1" t="s">
        <v>106</v>
      </c>
      <c r="J359" s="4">
        <v>45315</v>
      </c>
      <c r="K359" s="4">
        <v>45310</v>
      </c>
      <c r="L359" s="1" t="s">
        <v>63</v>
      </c>
      <c r="M359" s="5">
        <v>1335.19</v>
      </c>
      <c r="N359" s="5" t="s">
        <v>64</v>
      </c>
      <c r="O359" s="5" t="s">
        <v>65</v>
      </c>
      <c r="P359" s="5" t="s">
        <v>66</v>
      </c>
      <c r="Q359" s="5" t="str">
        <f t="shared" si="5"/>
        <v>GL500.57310028</v>
      </c>
      <c r="R359" s="104" t="str">
        <f>VLOOKUP($Q359,[9]Map!$D:$F,2,FALSE)</f>
        <v>D5701 - Wages &amp; Other</v>
      </c>
      <c r="S359" s="104" t="str">
        <f>VLOOKUP($Q359,[9]Map!$D:$F,3,FALSE)</f>
        <v>AC5710 - Wages Salaries &amp; Benefits</v>
      </c>
      <c r="T359" s="245" t="str">
        <f>VLOOKUP(D359,[9]Map!$A$12:$B$21,2,FALSE)</f>
        <v>GL journal entry</v>
      </c>
      <c r="U359" s="5"/>
      <c r="V359" s="1" t="s">
        <v>117</v>
      </c>
      <c r="W359" s="1" t="s">
        <v>484</v>
      </c>
      <c r="X359" s="1" t="s">
        <v>485</v>
      </c>
    </row>
    <row r="360" spans="1:24" x14ac:dyDescent="0.15">
      <c r="A360" s="1" t="s">
        <v>98</v>
      </c>
      <c r="B360" s="1" t="s">
        <v>111</v>
      </c>
      <c r="C360" s="1" t="s">
        <v>87</v>
      </c>
      <c r="D360" s="1" t="s">
        <v>93</v>
      </c>
      <c r="E360" s="1" t="s">
        <v>80</v>
      </c>
      <c r="F360" s="1" t="s">
        <v>330</v>
      </c>
      <c r="G360" s="1"/>
      <c r="H360" s="1"/>
      <c r="I360" s="1" t="s">
        <v>106</v>
      </c>
      <c r="J360" s="4">
        <v>45336</v>
      </c>
      <c r="K360" s="4">
        <v>45324</v>
      </c>
      <c r="L360" s="1" t="s">
        <v>63</v>
      </c>
      <c r="M360" s="5">
        <v>1380.02</v>
      </c>
      <c r="N360" s="5" t="s">
        <v>64</v>
      </c>
      <c r="O360" s="5" t="s">
        <v>65</v>
      </c>
      <c r="P360" s="5" t="s">
        <v>66</v>
      </c>
      <c r="Q360" s="5" t="str">
        <f t="shared" si="5"/>
        <v>GL500.57310028</v>
      </c>
      <c r="R360" s="104" t="str">
        <f>VLOOKUP($Q360,[9]Map!$D:$F,2,FALSE)</f>
        <v>D5701 - Wages &amp; Other</v>
      </c>
      <c r="S360" s="104" t="str">
        <f>VLOOKUP($Q360,[9]Map!$D:$F,3,FALSE)</f>
        <v>AC5710 - Wages Salaries &amp; Benefits</v>
      </c>
      <c r="T360" s="245" t="str">
        <f>VLOOKUP(D360,[9]Map!$A$12:$B$21,2,FALSE)</f>
        <v>GL journal entry</v>
      </c>
      <c r="U360" s="5"/>
      <c r="V360" s="1" t="s">
        <v>117</v>
      </c>
      <c r="W360" s="1" t="s">
        <v>486</v>
      </c>
      <c r="X360" s="1" t="s">
        <v>487</v>
      </c>
    </row>
    <row r="361" spans="1:24" x14ac:dyDescent="0.15">
      <c r="A361" s="1" t="s">
        <v>98</v>
      </c>
      <c r="B361" s="1" t="s">
        <v>111</v>
      </c>
      <c r="C361" s="1" t="s">
        <v>87</v>
      </c>
      <c r="D361" s="1" t="s">
        <v>93</v>
      </c>
      <c r="E361" s="1" t="s">
        <v>80</v>
      </c>
      <c r="F361" s="1" t="s">
        <v>330</v>
      </c>
      <c r="G361" s="1"/>
      <c r="H361" s="1"/>
      <c r="I361" s="1" t="s">
        <v>106</v>
      </c>
      <c r="J361" s="4">
        <v>45352</v>
      </c>
      <c r="K361" s="4">
        <v>45338</v>
      </c>
      <c r="L361" s="1" t="s">
        <v>63</v>
      </c>
      <c r="M361" s="5">
        <v>1335.19</v>
      </c>
      <c r="N361" s="5" t="s">
        <v>64</v>
      </c>
      <c r="O361" s="5" t="s">
        <v>65</v>
      </c>
      <c r="P361" s="5" t="s">
        <v>66</v>
      </c>
      <c r="Q361" s="5" t="str">
        <f t="shared" si="5"/>
        <v>GL500.57310028</v>
      </c>
      <c r="R361" s="104" t="str">
        <f>VLOOKUP($Q361,[9]Map!$D:$F,2,FALSE)</f>
        <v>D5701 - Wages &amp; Other</v>
      </c>
      <c r="S361" s="104" t="str">
        <f>VLOOKUP($Q361,[9]Map!$D:$F,3,FALSE)</f>
        <v>AC5710 - Wages Salaries &amp; Benefits</v>
      </c>
      <c r="T361" s="245" t="str">
        <f>VLOOKUP(D361,[9]Map!$A$12:$B$21,2,FALSE)</f>
        <v>GL journal entry</v>
      </c>
      <c r="U361" s="5"/>
      <c r="V361" s="1" t="s">
        <v>117</v>
      </c>
      <c r="W361" s="1" t="s">
        <v>488</v>
      </c>
      <c r="X361" s="1" t="s">
        <v>489</v>
      </c>
    </row>
    <row r="362" spans="1:24" hidden="1" x14ac:dyDescent="0.15">
      <c r="A362" s="1" t="s">
        <v>98</v>
      </c>
      <c r="B362" s="1" t="s">
        <v>112</v>
      </c>
      <c r="C362" s="1" t="s">
        <v>89</v>
      </c>
      <c r="D362" s="1" t="s">
        <v>93</v>
      </c>
      <c r="E362" s="1" t="s">
        <v>496</v>
      </c>
      <c r="F362" s="1" t="s">
        <v>139</v>
      </c>
      <c r="G362" s="1"/>
      <c r="H362" s="1"/>
      <c r="I362" s="1" t="s">
        <v>106</v>
      </c>
      <c r="J362" s="4">
        <v>45322</v>
      </c>
      <c r="K362" s="4">
        <v>45322</v>
      </c>
      <c r="L362" s="1" t="s">
        <v>63</v>
      </c>
      <c r="M362" s="5">
        <v>-5219.99</v>
      </c>
      <c r="N362" s="5" t="s">
        <v>64</v>
      </c>
      <c r="O362" s="5" t="s">
        <v>65</v>
      </c>
      <c r="P362" s="5" t="s">
        <v>66</v>
      </c>
      <c r="Q362" s="5" t="str">
        <f t="shared" si="5"/>
        <v>GL500.57800077</v>
      </c>
      <c r="R362" s="104" t="str">
        <f>VLOOKUP($Q362,[9]Map!$D:$F,2,FALSE)</f>
        <v>D5701 - Wages &amp; Other</v>
      </c>
      <c r="S362" s="104" t="str">
        <f>VLOOKUP($Q362,[9]Map!$D:$F,3,FALSE)</f>
        <v>AC5710 - Wages Salaries &amp; Benefits</v>
      </c>
      <c r="T362" s="245" t="str">
        <f>VLOOKUP(D362,[9]Map!$A$12:$B$21,2,FALSE)</f>
        <v>GL journal entry</v>
      </c>
      <c r="U362" s="5"/>
      <c r="V362" s="1" t="s">
        <v>117</v>
      </c>
      <c r="W362" s="1" t="s">
        <v>497</v>
      </c>
      <c r="X362" s="1" t="s">
        <v>498</v>
      </c>
    </row>
    <row r="363" spans="1:24" hidden="1" x14ac:dyDescent="0.15">
      <c r="A363" s="1" t="s">
        <v>98</v>
      </c>
      <c r="B363" s="1" t="s">
        <v>112</v>
      </c>
      <c r="C363" s="1" t="s">
        <v>89</v>
      </c>
      <c r="D363" s="1" t="s">
        <v>93</v>
      </c>
      <c r="E363" s="1" t="s">
        <v>80</v>
      </c>
      <c r="F363" s="1" t="s">
        <v>139</v>
      </c>
      <c r="G363" s="1"/>
      <c r="H363" s="1"/>
      <c r="I363" s="1" t="s">
        <v>106</v>
      </c>
      <c r="J363" s="4">
        <v>45307</v>
      </c>
      <c r="K363" s="4">
        <v>45296</v>
      </c>
      <c r="L363" s="1" t="s">
        <v>63</v>
      </c>
      <c r="M363" s="5">
        <v>192.12</v>
      </c>
      <c r="N363" s="5" t="s">
        <v>64</v>
      </c>
      <c r="O363" s="5" t="s">
        <v>65</v>
      </c>
      <c r="P363" s="5" t="s">
        <v>66</v>
      </c>
      <c r="Q363" s="5" t="str">
        <f t="shared" si="5"/>
        <v>GL500.57800077</v>
      </c>
      <c r="R363" s="104" t="str">
        <f>VLOOKUP($Q363,[9]Map!$D:$F,2,FALSE)</f>
        <v>D5701 - Wages &amp; Other</v>
      </c>
      <c r="S363" s="104" t="str">
        <f>VLOOKUP($Q363,[9]Map!$D:$F,3,FALSE)</f>
        <v>AC5710 - Wages Salaries &amp; Benefits</v>
      </c>
      <c r="T363" s="245" t="str">
        <f>VLOOKUP(D363,[9]Map!$A$12:$B$21,2,FALSE)</f>
        <v>GL journal entry</v>
      </c>
      <c r="U363" s="5"/>
      <c r="V363" s="1" t="s">
        <v>117</v>
      </c>
      <c r="W363" s="1" t="s">
        <v>482</v>
      </c>
      <c r="X363" s="1" t="s">
        <v>483</v>
      </c>
    </row>
    <row r="364" spans="1:24" hidden="1" x14ac:dyDescent="0.15">
      <c r="A364" s="1" t="s">
        <v>98</v>
      </c>
      <c r="B364" s="1" t="s">
        <v>112</v>
      </c>
      <c r="C364" s="1" t="s">
        <v>89</v>
      </c>
      <c r="D364" s="1" t="s">
        <v>93</v>
      </c>
      <c r="E364" s="1" t="s">
        <v>80</v>
      </c>
      <c r="F364" s="1" t="s">
        <v>139</v>
      </c>
      <c r="G364" s="1"/>
      <c r="H364" s="1"/>
      <c r="I364" s="1" t="s">
        <v>106</v>
      </c>
      <c r="J364" s="4">
        <v>45315</v>
      </c>
      <c r="K364" s="4">
        <v>45310</v>
      </c>
      <c r="L364" s="1" t="s">
        <v>63</v>
      </c>
      <c r="M364" s="5">
        <v>35.78</v>
      </c>
      <c r="N364" s="5" t="s">
        <v>64</v>
      </c>
      <c r="O364" s="5" t="s">
        <v>65</v>
      </c>
      <c r="P364" s="5" t="s">
        <v>66</v>
      </c>
      <c r="Q364" s="5" t="str">
        <f t="shared" si="5"/>
        <v>GL500.57800077</v>
      </c>
      <c r="R364" s="104" t="str">
        <f>VLOOKUP($Q364,[9]Map!$D:$F,2,FALSE)</f>
        <v>D5701 - Wages &amp; Other</v>
      </c>
      <c r="S364" s="104" t="str">
        <f>VLOOKUP($Q364,[9]Map!$D:$F,3,FALSE)</f>
        <v>AC5710 - Wages Salaries &amp; Benefits</v>
      </c>
      <c r="T364" s="245" t="str">
        <f>VLOOKUP(D364,[9]Map!$A$12:$B$21,2,FALSE)</f>
        <v>GL journal entry</v>
      </c>
      <c r="U364" s="5"/>
      <c r="V364" s="1" t="s">
        <v>117</v>
      </c>
      <c r="W364" s="1" t="s">
        <v>484</v>
      </c>
      <c r="X364" s="1" t="s">
        <v>485</v>
      </c>
    </row>
    <row r="365" spans="1:24" hidden="1" x14ac:dyDescent="0.15">
      <c r="A365" s="1" t="s">
        <v>98</v>
      </c>
      <c r="B365" s="1" t="s">
        <v>112</v>
      </c>
      <c r="C365" s="1" t="s">
        <v>89</v>
      </c>
      <c r="D365" s="1" t="s">
        <v>93</v>
      </c>
      <c r="E365" s="1" t="s">
        <v>96</v>
      </c>
      <c r="F365" s="1" t="s">
        <v>139</v>
      </c>
      <c r="G365" s="1"/>
      <c r="H365" s="1"/>
      <c r="I365" s="1" t="s">
        <v>106</v>
      </c>
      <c r="J365" s="4">
        <v>45323</v>
      </c>
      <c r="K365" s="4">
        <v>45322</v>
      </c>
      <c r="L365" s="1" t="s">
        <v>63</v>
      </c>
      <c r="M365" s="5">
        <v>2093.5</v>
      </c>
      <c r="N365" s="5" t="s">
        <v>64</v>
      </c>
      <c r="O365" s="5" t="s">
        <v>65</v>
      </c>
      <c r="P365" s="5" t="s">
        <v>66</v>
      </c>
      <c r="Q365" s="5" t="str">
        <f t="shared" si="5"/>
        <v>GL500.57800077</v>
      </c>
      <c r="R365" s="104" t="str">
        <f>VLOOKUP($Q365,[9]Map!$D:$F,2,FALSE)</f>
        <v>D5701 - Wages &amp; Other</v>
      </c>
      <c r="S365" s="104" t="str">
        <f>VLOOKUP($Q365,[9]Map!$D:$F,3,FALSE)</f>
        <v>AC5710 - Wages Salaries &amp; Benefits</v>
      </c>
      <c r="T365" s="245" t="str">
        <f>VLOOKUP(D365,[9]Map!$A$12:$B$21,2,FALSE)</f>
        <v>GL journal entry</v>
      </c>
      <c r="U365" s="5"/>
      <c r="V365" s="1" t="s">
        <v>117</v>
      </c>
      <c r="W365" s="1" t="s">
        <v>499</v>
      </c>
      <c r="X365" s="1" t="s">
        <v>500</v>
      </c>
    </row>
    <row r="366" spans="1:24" hidden="1" x14ac:dyDescent="0.15">
      <c r="A366" s="1" t="s">
        <v>98</v>
      </c>
      <c r="B366" s="1" t="s">
        <v>112</v>
      </c>
      <c r="C366" s="1" t="s">
        <v>89</v>
      </c>
      <c r="D366" s="1" t="s">
        <v>93</v>
      </c>
      <c r="E366" s="1" t="s">
        <v>490</v>
      </c>
      <c r="F366" s="1" t="s">
        <v>139</v>
      </c>
      <c r="G366" s="1"/>
      <c r="H366" s="1"/>
      <c r="I366" s="1" t="s">
        <v>106</v>
      </c>
      <c r="J366" s="4">
        <v>45322</v>
      </c>
      <c r="K366" s="4">
        <v>45322</v>
      </c>
      <c r="L366" s="1" t="s">
        <v>63</v>
      </c>
      <c r="M366" s="5">
        <v>906.39</v>
      </c>
      <c r="N366" s="5" t="s">
        <v>64</v>
      </c>
      <c r="O366" s="5" t="s">
        <v>65</v>
      </c>
      <c r="P366" s="5" t="s">
        <v>66</v>
      </c>
      <c r="Q366" s="5" t="str">
        <f t="shared" si="5"/>
        <v>GL500.57800077</v>
      </c>
      <c r="R366" s="104" t="str">
        <f>VLOOKUP($Q366,[9]Map!$D:$F,2,FALSE)</f>
        <v>D5701 - Wages &amp; Other</v>
      </c>
      <c r="S366" s="104" t="str">
        <f>VLOOKUP($Q366,[9]Map!$D:$F,3,FALSE)</f>
        <v>AC5710 - Wages Salaries &amp; Benefits</v>
      </c>
      <c r="T366" s="245" t="str">
        <f>VLOOKUP(D366,[9]Map!$A$12:$B$21,2,FALSE)</f>
        <v>GL journal entry</v>
      </c>
      <c r="U366" s="5"/>
      <c r="V366" s="1" t="s">
        <v>116</v>
      </c>
      <c r="W366" s="1" t="s">
        <v>491</v>
      </c>
      <c r="X366" s="1" t="s">
        <v>320</v>
      </c>
    </row>
    <row r="367" spans="1:24" hidden="1" x14ac:dyDescent="0.15">
      <c r="A367" s="1" t="s">
        <v>98</v>
      </c>
      <c r="B367" s="1" t="s">
        <v>112</v>
      </c>
      <c r="C367" s="1" t="s">
        <v>89</v>
      </c>
      <c r="D367" s="1" t="s">
        <v>93</v>
      </c>
      <c r="E367" s="1" t="s">
        <v>490</v>
      </c>
      <c r="F367" s="1" t="s">
        <v>139</v>
      </c>
      <c r="G367" s="1"/>
      <c r="H367" s="1"/>
      <c r="I367" s="1" t="s">
        <v>106</v>
      </c>
      <c r="J367" s="4">
        <v>45322</v>
      </c>
      <c r="K367" s="4">
        <v>45322</v>
      </c>
      <c r="L367" s="1" t="s">
        <v>63</v>
      </c>
      <c r="M367" s="5">
        <v>168.78</v>
      </c>
      <c r="N367" s="5" t="s">
        <v>64</v>
      </c>
      <c r="O367" s="5" t="s">
        <v>65</v>
      </c>
      <c r="P367" s="5" t="s">
        <v>66</v>
      </c>
      <c r="Q367" s="5" t="str">
        <f t="shared" si="5"/>
        <v>GL500.57800077</v>
      </c>
      <c r="R367" s="104" t="str">
        <f>VLOOKUP($Q367,[9]Map!$D:$F,2,FALSE)</f>
        <v>D5701 - Wages &amp; Other</v>
      </c>
      <c r="S367" s="104" t="str">
        <f>VLOOKUP($Q367,[9]Map!$D:$F,3,FALSE)</f>
        <v>AC5710 - Wages Salaries &amp; Benefits</v>
      </c>
      <c r="T367" s="245" t="str">
        <f>VLOOKUP(D367,[9]Map!$A$12:$B$21,2,FALSE)</f>
        <v>GL journal entry</v>
      </c>
      <c r="U367" s="5"/>
      <c r="V367" s="1" t="s">
        <v>116</v>
      </c>
      <c r="W367" s="1" t="s">
        <v>491</v>
      </c>
      <c r="X367" s="1" t="s">
        <v>320</v>
      </c>
    </row>
    <row r="368" spans="1:24" x14ac:dyDescent="0.15">
      <c r="A368" s="1" t="s">
        <v>98</v>
      </c>
      <c r="B368" s="1" t="s">
        <v>112</v>
      </c>
      <c r="C368" s="1" t="s">
        <v>89</v>
      </c>
      <c r="D368" s="1" t="s">
        <v>93</v>
      </c>
      <c r="E368" s="1" t="s">
        <v>80</v>
      </c>
      <c r="F368" s="1" t="s">
        <v>330</v>
      </c>
      <c r="G368" s="1"/>
      <c r="H368" s="1"/>
      <c r="I368" s="1" t="s">
        <v>106</v>
      </c>
      <c r="J368" s="4">
        <v>45336</v>
      </c>
      <c r="K368" s="4">
        <v>45324</v>
      </c>
      <c r="L368" s="1" t="s">
        <v>63</v>
      </c>
      <c r="M368" s="5">
        <v>36.799999999999997</v>
      </c>
      <c r="N368" s="5" t="s">
        <v>64</v>
      </c>
      <c r="O368" s="5" t="s">
        <v>65</v>
      </c>
      <c r="P368" s="5" t="s">
        <v>66</v>
      </c>
      <c r="Q368" s="5" t="str">
        <f t="shared" si="5"/>
        <v>GL500.57800077</v>
      </c>
      <c r="R368" s="104" t="str">
        <f>VLOOKUP($Q368,[9]Map!$D:$F,2,FALSE)</f>
        <v>D5701 - Wages &amp; Other</v>
      </c>
      <c r="S368" s="104" t="str">
        <f>VLOOKUP($Q368,[9]Map!$D:$F,3,FALSE)</f>
        <v>AC5710 - Wages Salaries &amp; Benefits</v>
      </c>
      <c r="T368" s="245" t="str">
        <f>VLOOKUP(D368,[9]Map!$A$12:$B$21,2,FALSE)</f>
        <v>GL journal entry</v>
      </c>
      <c r="U368" s="5"/>
      <c r="V368" s="1" t="s">
        <v>117</v>
      </c>
      <c r="W368" s="1" t="s">
        <v>486</v>
      </c>
      <c r="X368" s="1" t="s">
        <v>487</v>
      </c>
    </row>
    <row r="369" spans="1:24" x14ac:dyDescent="0.15">
      <c r="A369" s="1" t="s">
        <v>98</v>
      </c>
      <c r="B369" s="1" t="s">
        <v>112</v>
      </c>
      <c r="C369" s="1" t="s">
        <v>89</v>
      </c>
      <c r="D369" s="1" t="s">
        <v>93</v>
      </c>
      <c r="E369" s="1" t="s">
        <v>96</v>
      </c>
      <c r="F369" s="1" t="s">
        <v>330</v>
      </c>
      <c r="G369" s="1"/>
      <c r="H369" s="1"/>
      <c r="I369" s="1" t="s">
        <v>106</v>
      </c>
      <c r="J369" s="4">
        <v>45351</v>
      </c>
      <c r="K369" s="4">
        <v>45351</v>
      </c>
      <c r="L369" s="1" t="s">
        <v>63</v>
      </c>
      <c r="M369" s="5">
        <v>2093.5</v>
      </c>
      <c r="N369" s="5" t="s">
        <v>64</v>
      </c>
      <c r="O369" s="5" t="s">
        <v>65</v>
      </c>
      <c r="P369" s="5" t="s">
        <v>66</v>
      </c>
      <c r="Q369" s="5" t="str">
        <f t="shared" si="5"/>
        <v>GL500.57800077</v>
      </c>
      <c r="R369" s="104" t="str">
        <f>VLOOKUP($Q369,[9]Map!$D:$F,2,FALSE)</f>
        <v>D5701 - Wages &amp; Other</v>
      </c>
      <c r="S369" s="104" t="str">
        <f>VLOOKUP($Q369,[9]Map!$D:$F,3,FALSE)</f>
        <v>AC5710 - Wages Salaries &amp; Benefits</v>
      </c>
      <c r="T369" s="245" t="str">
        <f>VLOOKUP(D369,[9]Map!$A$12:$B$21,2,FALSE)</f>
        <v>GL journal entry</v>
      </c>
      <c r="U369" s="5"/>
      <c r="V369" s="1" t="s">
        <v>117</v>
      </c>
      <c r="W369" s="1" t="s">
        <v>501</v>
      </c>
      <c r="X369" s="1" t="s">
        <v>502</v>
      </c>
    </row>
    <row r="370" spans="1:24" x14ac:dyDescent="0.15">
      <c r="A370" s="1" t="s">
        <v>98</v>
      </c>
      <c r="B370" s="1" t="s">
        <v>112</v>
      </c>
      <c r="C370" s="1" t="s">
        <v>89</v>
      </c>
      <c r="D370" s="1" t="s">
        <v>93</v>
      </c>
      <c r="E370" s="1" t="s">
        <v>80</v>
      </c>
      <c r="F370" s="1" t="s">
        <v>330</v>
      </c>
      <c r="G370" s="1"/>
      <c r="H370" s="1"/>
      <c r="I370" s="1" t="s">
        <v>106</v>
      </c>
      <c r="J370" s="4">
        <v>45352</v>
      </c>
      <c r="K370" s="4">
        <v>45338</v>
      </c>
      <c r="L370" s="1" t="s">
        <v>63</v>
      </c>
      <c r="M370" s="5">
        <v>35.78</v>
      </c>
      <c r="N370" s="5" t="s">
        <v>64</v>
      </c>
      <c r="O370" s="5" t="s">
        <v>65</v>
      </c>
      <c r="P370" s="5" t="s">
        <v>66</v>
      </c>
      <c r="Q370" s="5" t="str">
        <f t="shared" si="5"/>
        <v>GL500.57800077</v>
      </c>
      <c r="R370" s="104" t="str">
        <f>VLOOKUP($Q370,[9]Map!$D:$F,2,FALSE)</f>
        <v>D5701 - Wages &amp; Other</v>
      </c>
      <c r="S370" s="104" t="str">
        <f>VLOOKUP($Q370,[9]Map!$D:$F,3,FALSE)</f>
        <v>AC5710 - Wages Salaries &amp; Benefits</v>
      </c>
      <c r="T370" s="245" t="str">
        <f>VLOOKUP(D370,[9]Map!$A$12:$B$21,2,FALSE)</f>
        <v>GL journal entry</v>
      </c>
      <c r="U370" s="5"/>
      <c r="V370" s="1" t="s">
        <v>117</v>
      </c>
      <c r="W370" s="1" t="s">
        <v>488</v>
      </c>
      <c r="X370" s="1" t="s">
        <v>489</v>
      </c>
    </row>
    <row r="371" spans="1:24" x14ac:dyDescent="0.15">
      <c r="A371" s="1" t="s">
        <v>98</v>
      </c>
      <c r="B371" s="1" t="s">
        <v>112</v>
      </c>
      <c r="C371" s="1" t="s">
        <v>89</v>
      </c>
      <c r="D371" s="1" t="s">
        <v>93</v>
      </c>
      <c r="E371" s="1" t="s">
        <v>490</v>
      </c>
      <c r="F371" s="1" t="s">
        <v>330</v>
      </c>
      <c r="G371" s="1"/>
      <c r="H371" s="1"/>
      <c r="I371" s="1" t="s">
        <v>106</v>
      </c>
      <c r="J371" s="4">
        <v>45351</v>
      </c>
      <c r="K371" s="4">
        <v>45351</v>
      </c>
      <c r="L371" s="1" t="s">
        <v>63</v>
      </c>
      <c r="M371" s="5">
        <v>173.63</v>
      </c>
      <c r="N371" s="5" t="s">
        <v>64</v>
      </c>
      <c r="O371" s="5" t="s">
        <v>65</v>
      </c>
      <c r="P371" s="5" t="s">
        <v>66</v>
      </c>
      <c r="Q371" s="5" t="str">
        <f t="shared" si="5"/>
        <v>GL500.57800077</v>
      </c>
      <c r="R371" s="104" t="str">
        <f>VLOOKUP($Q371,[9]Map!$D:$F,2,FALSE)</f>
        <v>D5701 - Wages &amp; Other</v>
      </c>
      <c r="S371" s="104" t="str">
        <f>VLOOKUP($Q371,[9]Map!$D:$F,3,FALSE)</f>
        <v>AC5710 - Wages Salaries &amp; Benefits</v>
      </c>
      <c r="T371" s="245" t="str">
        <f>VLOOKUP(D371,[9]Map!$A$12:$B$21,2,FALSE)</f>
        <v>GL journal entry</v>
      </c>
      <c r="U371" s="5"/>
      <c r="V371" s="1" t="s">
        <v>116</v>
      </c>
      <c r="W371" s="1" t="s">
        <v>492</v>
      </c>
      <c r="X371" s="1" t="s">
        <v>493</v>
      </c>
    </row>
    <row r="372" spans="1:24" x14ac:dyDescent="0.15">
      <c r="A372" s="1" t="s">
        <v>98</v>
      </c>
      <c r="B372" s="1" t="s">
        <v>112</v>
      </c>
      <c r="C372" s="1" t="s">
        <v>89</v>
      </c>
      <c r="D372" s="1" t="s">
        <v>93</v>
      </c>
      <c r="E372" s="1" t="s">
        <v>490</v>
      </c>
      <c r="F372" s="1" t="s">
        <v>330</v>
      </c>
      <c r="G372" s="1"/>
      <c r="H372" s="1"/>
      <c r="I372" s="1" t="s">
        <v>106</v>
      </c>
      <c r="J372" s="4">
        <v>45351</v>
      </c>
      <c r="K372" s="4">
        <v>45351</v>
      </c>
      <c r="L372" s="1" t="s">
        <v>63</v>
      </c>
      <c r="M372" s="5">
        <v>168.78</v>
      </c>
      <c r="N372" s="5" t="s">
        <v>64</v>
      </c>
      <c r="O372" s="5" t="s">
        <v>65</v>
      </c>
      <c r="P372" s="5" t="s">
        <v>66</v>
      </c>
      <c r="Q372" s="5" t="str">
        <f t="shared" si="5"/>
        <v>GL500.57800077</v>
      </c>
      <c r="R372" s="104" t="str">
        <f>VLOOKUP($Q372,[9]Map!$D:$F,2,FALSE)</f>
        <v>D5701 - Wages &amp; Other</v>
      </c>
      <c r="S372" s="104" t="str">
        <f>VLOOKUP($Q372,[9]Map!$D:$F,3,FALSE)</f>
        <v>AC5710 - Wages Salaries &amp; Benefits</v>
      </c>
      <c r="T372" s="245" t="str">
        <f>VLOOKUP(D372,[9]Map!$A$12:$B$21,2,FALSE)</f>
        <v>GL journal entry</v>
      </c>
      <c r="U372" s="5"/>
      <c r="V372" s="1" t="s">
        <v>116</v>
      </c>
      <c r="W372" s="1" t="s">
        <v>492</v>
      </c>
      <c r="X372" s="1" t="s">
        <v>493</v>
      </c>
    </row>
    <row r="373" spans="1:24" hidden="1" x14ac:dyDescent="0.15">
      <c r="A373" s="1" t="s">
        <v>98</v>
      </c>
      <c r="B373" s="1" t="s">
        <v>113</v>
      </c>
      <c r="C373" s="1" t="s">
        <v>91</v>
      </c>
      <c r="D373" s="1" t="s">
        <v>93</v>
      </c>
      <c r="E373" s="1" t="s">
        <v>80</v>
      </c>
      <c r="F373" s="1" t="s">
        <v>139</v>
      </c>
      <c r="G373" s="1"/>
      <c r="H373" s="1"/>
      <c r="I373" s="1" t="s">
        <v>106</v>
      </c>
      <c r="J373" s="4">
        <v>45307</v>
      </c>
      <c r="K373" s="4">
        <v>45296</v>
      </c>
      <c r="L373" s="1" t="s">
        <v>63</v>
      </c>
      <c r="M373" s="5">
        <v>123.15</v>
      </c>
      <c r="N373" s="5" t="s">
        <v>64</v>
      </c>
      <c r="O373" s="5" t="s">
        <v>65</v>
      </c>
      <c r="P373" s="5" t="s">
        <v>66</v>
      </c>
      <c r="Q373" s="5" t="str">
        <f t="shared" si="5"/>
        <v>GL500.57800078</v>
      </c>
      <c r="R373" s="104" t="str">
        <f>VLOOKUP($Q373,[9]Map!$D:$F,2,FALSE)</f>
        <v>D5701 - Wages &amp; Other</v>
      </c>
      <c r="S373" s="104" t="str">
        <f>VLOOKUP($Q373,[9]Map!$D:$F,3,FALSE)</f>
        <v>AC5710 - Wages Salaries &amp; Benefits</v>
      </c>
      <c r="T373" s="245" t="str">
        <f>VLOOKUP(D373,[9]Map!$A$12:$B$21,2,FALSE)</f>
        <v>GL journal entry</v>
      </c>
      <c r="U373" s="5"/>
      <c r="V373" s="1" t="s">
        <v>117</v>
      </c>
      <c r="W373" s="1" t="s">
        <v>482</v>
      </c>
      <c r="X373" s="1" t="s">
        <v>483</v>
      </c>
    </row>
    <row r="374" spans="1:24" hidden="1" x14ac:dyDescent="0.15">
      <c r="A374" s="1" t="s">
        <v>98</v>
      </c>
      <c r="B374" s="1" t="s">
        <v>113</v>
      </c>
      <c r="C374" s="1" t="s">
        <v>91</v>
      </c>
      <c r="D374" s="1" t="s">
        <v>93</v>
      </c>
      <c r="E374" s="1" t="s">
        <v>80</v>
      </c>
      <c r="F374" s="1" t="s">
        <v>139</v>
      </c>
      <c r="G374" s="1"/>
      <c r="H374" s="1"/>
      <c r="I374" s="1" t="s">
        <v>106</v>
      </c>
      <c r="J374" s="4">
        <v>45315</v>
      </c>
      <c r="K374" s="4">
        <v>45310</v>
      </c>
      <c r="L374" s="1" t="s">
        <v>63</v>
      </c>
      <c r="M374" s="5">
        <v>22.93</v>
      </c>
      <c r="N374" s="5" t="s">
        <v>64</v>
      </c>
      <c r="O374" s="5" t="s">
        <v>65</v>
      </c>
      <c r="P374" s="5" t="s">
        <v>66</v>
      </c>
      <c r="Q374" s="5" t="str">
        <f t="shared" si="5"/>
        <v>GL500.57800078</v>
      </c>
      <c r="R374" s="104" t="str">
        <f>VLOOKUP($Q374,[9]Map!$D:$F,2,FALSE)</f>
        <v>D5701 - Wages &amp; Other</v>
      </c>
      <c r="S374" s="104" t="str">
        <f>VLOOKUP($Q374,[9]Map!$D:$F,3,FALSE)</f>
        <v>AC5710 - Wages Salaries &amp; Benefits</v>
      </c>
      <c r="T374" s="245" t="str">
        <f>VLOOKUP(D374,[9]Map!$A$12:$B$21,2,FALSE)</f>
        <v>GL journal entry</v>
      </c>
      <c r="U374" s="5"/>
      <c r="V374" s="1" t="s">
        <v>117</v>
      </c>
      <c r="W374" s="1" t="s">
        <v>484</v>
      </c>
      <c r="X374" s="1" t="s">
        <v>485</v>
      </c>
    </row>
    <row r="375" spans="1:24" x14ac:dyDescent="0.15">
      <c r="A375" s="1" t="s">
        <v>98</v>
      </c>
      <c r="B375" s="1" t="s">
        <v>113</v>
      </c>
      <c r="C375" s="1" t="s">
        <v>91</v>
      </c>
      <c r="D375" s="1" t="s">
        <v>93</v>
      </c>
      <c r="E375" s="1" t="s">
        <v>80</v>
      </c>
      <c r="F375" s="1" t="s">
        <v>330</v>
      </c>
      <c r="G375" s="1"/>
      <c r="H375" s="1"/>
      <c r="I375" s="1" t="s">
        <v>106</v>
      </c>
      <c r="J375" s="4">
        <v>45336</v>
      </c>
      <c r="K375" s="4">
        <v>45324</v>
      </c>
      <c r="L375" s="1" t="s">
        <v>63</v>
      </c>
      <c r="M375" s="5">
        <v>23.59</v>
      </c>
      <c r="N375" s="5" t="s">
        <v>64</v>
      </c>
      <c r="O375" s="5" t="s">
        <v>65</v>
      </c>
      <c r="P375" s="5" t="s">
        <v>66</v>
      </c>
      <c r="Q375" s="5" t="str">
        <f t="shared" si="5"/>
        <v>GL500.57800078</v>
      </c>
      <c r="R375" s="104" t="str">
        <f>VLOOKUP($Q375,[9]Map!$D:$F,2,FALSE)</f>
        <v>D5701 - Wages &amp; Other</v>
      </c>
      <c r="S375" s="104" t="str">
        <f>VLOOKUP($Q375,[9]Map!$D:$F,3,FALSE)</f>
        <v>AC5710 - Wages Salaries &amp; Benefits</v>
      </c>
      <c r="T375" s="245" t="str">
        <f>VLOOKUP(D375,[9]Map!$A$12:$B$21,2,FALSE)</f>
        <v>GL journal entry</v>
      </c>
      <c r="U375" s="5"/>
      <c r="V375" s="1" t="s">
        <v>117</v>
      </c>
      <c r="W375" s="1" t="s">
        <v>486</v>
      </c>
      <c r="X375" s="1" t="s">
        <v>487</v>
      </c>
    </row>
    <row r="376" spans="1:24" x14ac:dyDescent="0.15">
      <c r="A376" s="1" t="s">
        <v>98</v>
      </c>
      <c r="B376" s="1" t="s">
        <v>113</v>
      </c>
      <c r="C376" s="1" t="s">
        <v>91</v>
      </c>
      <c r="D376" s="1" t="s">
        <v>93</v>
      </c>
      <c r="E376" s="1" t="s">
        <v>80</v>
      </c>
      <c r="F376" s="1" t="s">
        <v>330</v>
      </c>
      <c r="G376" s="1"/>
      <c r="H376" s="1"/>
      <c r="I376" s="1" t="s">
        <v>106</v>
      </c>
      <c r="J376" s="4">
        <v>45352</v>
      </c>
      <c r="K376" s="4">
        <v>45338</v>
      </c>
      <c r="L376" s="1" t="s">
        <v>63</v>
      </c>
      <c r="M376" s="5">
        <v>22.93</v>
      </c>
      <c r="N376" s="5" t="s">
        <v>64</v>
      </c>
      <c r="O376" s="5" t="s">
        <v>65</v>
      </c>
      <c r="P376" s="5" t="s">
        <v>66</v>
      </c>
      <c r="Q376" s="5" t="str">
        <f t="shared" si="5"/>
        <v>GL500.57800078</v>
      </c>
      <c r="R376" s="104" t="str">
        <f>VLOOKUP($Q376,[9]Map!$D:$F,2,FALSE)</f>
        <v>D5701 - Wages &amp; Other</v>
      </c>
      <c r="S376" s="104" t="str">
        <f>VLOOKUP($Q376,[9]Map!$D:$F,3,FALSE)</f>
        <v>AC5710 - Wages Salaries &amp; Benefits</v>
      </c>
      <c r="T376" s="245" t="str">
        <f>VLOOKUP(D376,[9]Map!$A$12:$B$21,2,FALSE)</f>
        <v>GL journal entry</v>
      </c>
      <c r="U376" s="5"/>
      <c r="V376" s="1" t="s">
        <v>117</v>
      </c>
      <c r="W376" s="1" t="s">
        <v>488</v>
      </c>
      <c r="X376" s="1" t="s">
        <v>489</v>
      </c>
    </row>
    <row r="377" spans="1:24" hidden="1" x14ac:dyDescent="0.15">
      <c r="A377" s="1" t="s">
        <v>182</v>
      </c>
      <c r="B377" s="1" t="s">
        <v>105</v>
      </c>
      <c r="C377" s="1" t="s">
        <v>77</v>
      </c>
      <c r="D377" s="1" t="s">
        <v>93</v>
      </c>
      <c r="E377" s="1" t="s">
        <v>94</v>
      </c>
      <c r="F377" s="1" t="s">
        <v>139</v>
      </c>
      <c r="G377" s="1"/>
      <c r="H377" s="1"/>
      <c r="I377" s="1" t="s">
        <v>106</v>
      </c>
      <c r="J377" s="4">
        <v>45301</v>
      </c>
      <c r="K377" s="4">
        <v>45301</v>
      </c>
      <c r="L377" s="1" t="s">
        <v>63</v>
      </c>
      <c r="M377" s="5">
        <v>-1468.41</v>
      </c>
      <c r="N377" s="5" t="s">
        <v>64</v>
      </c>
      <c r="O377" s="5" t="s">
        <v>65</v>
      </c>
      <c r="P377" s="5" t="s">
        <v>66</v>
      </c>
      <c r="Q377" s="5" t="str">
        <f t="shared" si="5"/>
        <v>GL500.45900087</v>
      </c>
      <c r="R377" s="104" t="str">
        <f>VLOOKUP($Q377,[9]Map!$D:$F,2,FALSE)</f>
        <v>D7000 - Internal Recharge</v>
      </c>
      <c r="S377" s="104" t="str">
        <f>VLOOKUP($Q377,[9]Map!$D:$F,3,FALSE)</f>
        <v>AC7200 - Other Recharge</v>
      </c>
      <c r="T377" s="245" t="str">
        <f>VLOOKUP(D377,[9]Map!$A$12:$B$21,2,FALSE)</f>
        <v>GL journal entry</v>
      </c>
      <c r="U377" s="5"/>
      <c r="V377" s="1" t="s">
        <v>116</v>
      </c>
      <c r="W377" s="1" t="s">
        <v>454</v>
      </c>
      <c r="X377" s="1" t="s">
        <v>154</v>
      </c>
    </row>
    <row r="378" spans="1:24" hidden="1" x14ac:dyDescent="0.15">
      <c r="A378" s="1" t="s">
        <v>182</v>
      </c>
      <c r="B378" s="1" t="s">
        <v>105</v>
      </c>
      <c r="C378" s="1" t="s">
        <v>77</v>
      </c>
      <c r="D378" s="1" t="s">
        <v>93</v>
      </c>
      <c r="E378" s="1" t="s">
        <v>94</v>
      </c>
      <c r="F378" s="1" t="s">
        <v>330</v>
      </c>
      <c r="G378" s="1"/>
      <c r="H378" s="1"/>
      <c r="I378" s="1" t="s">
        <v>106</v>
      </c>
      <c r="J378" s="4">
        <v>45330</v>
      </c>
      <c r="K378" s="4">
        <v>45330</v>
      </c>
      <c r="L378" s="1" t="s">
        <v>63</v>
      </c>
      <c r="M378" s="5">
        <v>-16752.11</v>
      </c>
      <c r="N378" s="5" t="s">
        <v>64</v>
      </c>
      <c r="O378" s="5" t="s">
        <v>65</v>
      </c>
      <c r="P378" s="5" t="s">
        <v>66</v>
      </c>
      <c r="Q378" s="5" t="str">
        <f t="shared" si="5"/>
        <v>GL500.45900087</v>
      </c>
      <c r="R378" s="104" t="str">
        <f>VLOOKUP($Q378,[9]Map!$D:$F,2,FALSE)</f>
        <v>D7000 - Internal Recharge</v>
      </c>
      <c r="S378" s="104" t="str">
        <f>VLOOKUP($Q378,[9]Map!$D:$F,3,FALSE)</f>
        <v>AC7200 - Other Recharge</v>
      </c>
      <c r="T378" s="245" t="str">
        <f>VLOOKUP(D378,[9]Map!$A$12:$B$21,2,FALSE)</f>
        <v>GL journal entry</v>
      </c>
      <c r="U378" s="5"/>
      <c r="V378" s="1" t="s">
        <v>116</v>
      </c>
      <c r="W378" s="1" t="s">
        <v>455</v>
      </c>
      <c r="X378" s="1" t="s">
        <v>456</v>
      </c>
    </row>
    <row r="379" spans="1:24" hidden="1" x14ac:dyDescent="0.15">
      <c r="A379" s="1" t="s">
        <v>182</v>
      </c>
      <c r="B379" s="1" t="s">
        <v>525</v>
      </c>
      <c r="C379" s="1" t="s">
        <v>526</v>
      </c>
      <c r="D379" s="1" t="s">
        <v>93</v>
      </c>
      <c r="E379" s="1" t="s">
        <v>459</v>
      </c>
      <c r="F379" s="1" t="s">
        <v>139</v>
      </c>
      <c r="G379" s="1"/>
      <c r="H379" s="1"/>
      <c r="I379" s="1" t="s">
        <v>106</v>
      </c>
      <c r="J379" s="4">
        <v>45322</v>
      </c>
      <c r="K379" s="4">
        <v>45322</v>
      </c>
      <c r="L379" s="1" t="s">
        <v>63</v>
      </c>
      <c r="M379" s="5">
        <v>53.81</v>
      </c>
      <c r="N379" s="5" t="s">
        <v>64</v>
      </c>
      <c r="O379" s="5" t="s">
        <v>65</v>
      </c>
      <c r="P379" s="5" t="s">
        <v>66</v>
      </c>
      <c r="Q379" s="5" t="str">
        <f t="shared" si="5"/>
        <v>GL500.54600003</v>
      </c>
      <c r="R379" s="104" t="str">
        <f>VLOOKUP($Q379,[9]Map!$D:$F,2,FALSE)</f>
        <v>D5384 - Outsourcing &amp; Other Services</v>
      </c>
      <c r="S379" s="104" t="str">
        <f>VLOOKUP($Q379,[9]Map!$D:$F,3,FALSE)</f>
        <v>AC5490 - Other Services</v>
      </c>
      <c r="T379" s="245" t="str">
        <f>VLOOKUP(D379,[9]Map!$A$12:$B$21,2,FALSE)</f>
        <v>GL journal entry</v>
      </c>
      <c r="U379" s="5"/>
      <c r="V379" s="1" t="s">
        <v>116</v>
      </c>
      <c r="W379" s="1" t="s">
        <v>511</v>
      </c>
      <c r="X379" s="1" t="s">
        <v>318</v>
      </c>
    </row>
    <row r="380" spans="1:24" hidden="1" x14ac:dyDescent="0.15">
      <c r="A380" s="1" t="s">
        <v>182</v>
      </c>
      <c r="B380" s="1" t="s">
        <v>480</v>
      </c>
      <c r="C380" s="1" t="s">
        <v>481</v>
      </c>
      <c r="D380" s="1" t="s">
        <v>93</v>
      </c>
      <c r="E380" s="1" t="s">
        <v>459</v>
      </c>
      <c r="F380" s="1" t="s">
        <v>330</v>
      </c>
      <c r="G380" s="1"/>
      <c r="H380" s="1"/>
      <c r="I380" s="1" t="s">
        <v>106</v>
      </c>
      <c r="J380" s="4">
        <v>45351</v>
      </c>
      <c r="K380" s="4">
        <v>45351</v>
      </c>
      <c r="L380" s="1" t="s">
        <v>63</v>
      </c>
      <c r="M380" s="5">
        <v>56</v>
      </c>
      <c r="N380" s="5" t="s">
        <v>64</v>
      </c>
      <c r="O380" s="5" t="s">
        <v>65</v>
      </c>
      <c r="P380" s="5" t="s">
        <v>66</v>
      </c>
      <c r="Q380" s="5" t="str">
        <f t="shared" si="5"/>
        <v>GL500.56300001</v>
      </c>
      <c r="R380" s="104" t="str">
        <f>VLOOKUP($Q380,[9]Map!$D:$F,2,FALSE)</f>
        <v>D5420 - Travel Entertainment &amp; Meetings</v>
      </c>
      <c r="S380" s="104" t="str">
        <f>VLOOKUP($Q380,[9]Map!$D:$F,3,FALSE)</f>
        <v>AC5630 - Entertaining</v>
      </c>
      <c r="T380" s="245" t="str">
        <f>VLOOKUP(D380,[9]Map!$A$12:$B$21,2,FALSE)</f>
        <v>GL journal entry</v>
      </c>
      <c r="U380" s="5"/>
      <c r="V380" s="1" t="s">
        <v>116</v>
      </c>
      <c r="W380" s="1" t="s">
        <v>460</v>
      </c>
      <c r="X380" s="1" t="s">
        <v>461</v>
      </c>
    </row>
    <row r="381" spans="1:24" hidden="1" x14ac:dyDescent="0.15">
      <c r="A381" s="1" t="s">
        <v>182</v>
      </c>
      <c r="B381" s="1" t="s">
        <v>107</v>
      </c>
      <c r="C381" s="1" t="s">
        <v>70</v>
      </c>
      <c r="D381" s="1" t="s">
        <v>93</v>
      </c>
      <c r="E381" s="1" t="s">
        <v>80</v>
      </c>
      <c r="F381" s="1" t="s">
        <v>139</v>
      </c>
      <c r="G381" s="1"/>
      <c r="H381" s="1"/>
      <c r="I381" s="1" t="s">
        <v>106</v>
      </c>
      <c r="J381" s="4">
        <v>45307</v>
      </c>
      <c r="K381" s="4">
        <v>45296</v>
      </c>
      <c r="L381" s="1" t="s">
        <v>63</v>
      </c>
      <c r="M381" s="5">
        <v>5961.54</v>
      </c>
      <c r="N381" s="5" t="s">
        <v>64</v>
      </c>
      <c r="O381" s="5" t="s">
        <v>65</v>
      </c>
      <c r="P381" s="5" t="s">
        <v>66</v>
      </c>
      <c r="Q381" s="5" t="str">
        <f t="shared" si="5"/>
        <v>GL500.57100003</v>
      </c>
      <c r="R381" s="104" t="str">
        <f>VLOOKUP($Q381,[9]Map!$D:$F,2,FALSE)</f>
        <v>D5701 - Wages &amp; Other</v>
      </c>
      <c r="S381" s="104" t="str">
        <f>VLOOKUP($Q381,[9]Map!$D:$F,3,FALSE)</f>
        <v>AC5710 - Wages Salaries &amp; Benefits</v>
      </c>
      <c r="T381" s="245" t="str">
        <f>VLOOKUP(D381,[9]Map!$A$12:$B$21,2,FALSE)</f>
        <v>GL journal entry</v>
      </c>
      <c r="U381" s="5"/>
      <c r="V381" s="1" t="s">
        <v>117</v>
      </c>
      <c r="W381" s="1" t="s">
        <v>482</v>
      </c>
      <c r="X381" s="1" t="s">
        <v>483</v>
      </c>
    </row>
    <row r="382" spans="1:24" hidden="1" x14ac:dyDescent="0.15">
      <c r="A382" s="1" t="s">
        <v>182</v>
      </c>
      <c r="B382" s="1" t="s">
        <v>107</v>
      </c>
      <c r="C382" s="1" t="s">
        <v>70</v>
      </c>
      <c r="D382" s="1" t="s">
        <v>93</v>
      </c>
      <c r="E382" s="1" t="s">
        <v>80</v>
      </c>
      <c r="F382" s="1" t="s">
        <v>139</v>
      </c>
      <c r="G382" s="1"/>
      <c r="H382" s="1"/>
      <c r="I382" s="1" t="s">
        <v>106</v>
      </c>
      <c r="J382" s="4">
        <v>45315</v>
      </c>
      <c r="K382" s="4">
        <v>45310</v>
      </c>
      <c r="L382" s="1" t="s">
        <v>63</v>
      </c>
      <c r="M382" s="5">
        <v>5961.54</v>
      </c>
      <c r="N382" s="5" t="s">
        <v>64</v>
      </c>
      <c r="O382" s="5" t="s">
        <v>65</v>
      </c>
      <c r="P382" s="5" t="s">
        <v>66</v>
      </c>
      <c r="Q382" s="5" t="str">
        <f t="shared" si="5"/>
        <v>GL500.57100003</v>
      </c>
      <c r="R382" s="104" t="str">
        <f>VLOOKUP($Q382,[9]Map!$D:$F,2,FALSE)</f>
        <v>D5701 - Wages &amp; Other</v>
      </c>
      <c r="S382" s="104" t="str">
        <f>VLOOKUP($Q382,[9]Map!$D:$F,3,FALSE)</f>
        <v>AC5710 - Wages Salaries &amp; Benefits</v>
      </c>
      <c r="T382" s="245" t="str">
        <f>VLOOKUP(D382,[9]Map!$A$12:$B$21,2,FALSE)</f>
        <v>GL journal entry</v>
      </c>
      <c r="U382" s="5"/>
      <c r="V382" s="1" t="s">
        <v>117</v>
      </c>
      <c r="W382" s="1" t="s">
        <v>484</v>
      </c>
      <c r="X382" s="1" t="s">
        <v>485</v>
      </c>
    </row>
    <row r="383" spans="1:24" hidden="1" x14ac:dyDescent="0.15">
      <c r="A383" s="1" t="s">
        <v>182</v>
      </c>
      <c r="B383" s="1" t="s">
        <v>107</v>
      </c>
      <c r="C383" s="1" t="s">
        <v>70</v>
      </c>
      <c r="D383" s="1" t="s">
        <v>93</v>
      </c>
      <c r="E383" s="1" t="s">
        <v>80</v>
      </c>
      <c r="F383" s="1" t="s">
        <v>330</v>
      </c>
      <c r="G383" s="1"/>
      <c r="H383" s="1"/>
      <c r="I383" s="1" t="s">
        <v>106</v>
      </c>
      <c r="J383" s="4">
        <v>45336</v>
      </c>
      <c r="K383" s="4">
        <v>45324</v>
      </c>
      <c r="L383" s="1" t="s">
        <v>63</v>
      </c>
      <c r="M383" s="5">
        <v>5961.54</v>
      </c>
      <c r="N383" s="5" t="s">
        <v>64</v>
      </c>
      <c r="O383" s="5" t="s">
        <v>65</v>
      </c>
      <c r="P383" s="5" t="s">
        <v>66</v>
      </c>
      <c r="Q383" s="5" t="str">
        <f t="shared" si="5"/>
        <v>GL500.57100003</v>
      </c>
      <c r="R383" s="104" t="str">
        <f>VLOOKUP($Q383,[9]Map!$D:$F,2,FALSE)</f>
        <v>D5701 - Wages &amp; Other</v>
      </c>
      <c r="S383" s="104" t="str">
        <f>VLOOKUP($Q383,[9]Map!$D:$F,3,FALSE)</f>
        <v>AC5710 - Wages Salaries &amp; Benefits</v>
      </c>
      <c r="T383" s="245" t="str">
        <f>VLOOKUP(D383,[9]Map!$A$12:$B$21,2,FALSE)</f>
        <v>GL journal entry</v>
      </c>
      <c r="U383" s="5"/>
      <c r="V383" s="1" t="s">
        <v>117</v>
      </c>
      <c r="W383" s="1" t="s">
        <v>486</v>
      </c>
      <c r="X383" s="1" t="s">
        <v>487</v>
      </c>
    </row>
    <row r="384" spans="1:24" hidden="1" x14ac:dyDescent="0.15">
      <c r="A384" s="1" t="s">
        <v>182</v>
      </c>
      <c r="B384" s="1" t="s">
        <v>107</v>
      </c>
      <c r="C384" s="1" t="s">
        <v>70</v>
      </c>
      <c r="D384" s="1" t="s">
        <v>93</v>
      </c>
      <c r="E384" s="1" t="s">
        <v>80</v>
      </c>
      <c r="F384" s="1" t="s">
        <v>330</v>
      </c>
      <c r="G384" s="1"/>
      <c r="H384" s="1"/>
      <c r="I384" s="1" t="s">
        <v>106</v>
      </c>
      <c r="J384" s="4">
        <v>45352</v>
      </c>
      <c r="K384" s="4">
        <v>45338</v>
      </c>
      <c r="L384" s="1" t="s">
        <v>63</v>
      </c>
      <c r="M384" s="5">
        <v>5961.54</v>
      </c>
      <c r="N384" s="5" t="s">
        <v>64</v>
      </c>
      <c r="O384" s="5" t="s">
        <v>65</v>
      </c>
      <c r="P384" s="5" t="s">
        <v>66</v>
      </c>
      <c r="Q384" s="5" t="str">
        <f t="shared" si="5"/>
        <v>GL500.57100003</v>
      </c>
      <c r="R384" s="104" t="str">
        <f>VLOOKUP($Q384,[9]Map!$D:$F,2,FALSE)</f>
        <v>D5701 - Wages &amp; Other</v>
      </c>
      <c r="S384" s="104" t="str">
        <f>VLOOKUP($Q384,[9]Map!$D:$F,3,FALSE)</f>
        <v>AC5710 - Wages Salaries &amp; Benefits</v>
      </c>
      <c r="T384" s="245" t="str">
        <f>VLOOKUP(D384,[9]Map!$A$12:$B$21,2,FALSE)</f>
        <v>GL journal entry</v>
      </c>
      <c r="U384" s="5"/>
      <c r="V384" s="1" t="s">
        <v>117</v>
      </c>
      <c r="W384" s="1" t="s">
        <v>488</v>
      </c>
      <c r="X384" s="1" t="s">
        <v>489</v>
      </c>
    </row>
    <row r="385" spans="1:24" hidden="1" x14ac:dyDescent="0.15">
      <c r="A385" s="1" t="s">
        <v>182</v>
      </c>
      <c r="B385" s="1" t="s">
        <v>108</v>
      </c>
      <c r="C385" s="1" t="s">
        <v>81</v>
      </c>
      <c r="D385" s="1" t="s">
        <v>93</v>
      </c>
      <c r="E385" s="1" t="s">
        <v>80</v>
      </c>
      <c r="F385" s="1" t="s">
        <v>139</v>
      </c>
      <c r="G385" s="1"/>
      <c r="H385" s="1"/>
      <c r="I385" s="1" t="s">
        <v>106</v>
      </c>
      <c r="J385" s="4">
        <v>45307</v>
      </c>
      <c r="K385" s="4">
        <v>45296</v>
      </c>
      <c r="L385" s="1" t="s">
        <v>63</v>
      </c>
      <c r="M385" s="5">
        <v>428.42</v>
      </c>
      <c r="N385" s="5" t="s">
        <v>64</v>
      </c>
      <c r="O385" s="5" t="s">
        <v>65</v>
      </c>
      <c r="P385" s="5" t="s">
        <v>66</v>
      </c>
      <c r="Q385" s="5" t="str">
        <f t="shared" si="5"/>
        <v>GL500.57300202</v>
      </c>
      <c r="R385" s="104" t="str">
        <f>VLOOKUP($Q385,[9]Map!$D:$F,2,FALSE)</f>
        <v>D5701 - Wages &amp; Other</v>
      </c>
      <c r="S385" s="104" t="str">
        <f>VLOOKUP($Q385,[9]Map!$D:$F,3,FALSE)</f>
        <v>AC5710 - Wages Salaries &amp; Benefits</v>
      </c>
      <c r="T385" s="245" t="str">
        <f>VLOOKUP(D385,[9]Map!$A$12:$B$21,2,FALSE)</f>
        <v>GL journal entry</v>
      </c>
      <c r="U385" s="5"/>
      <c r="V385" s="1" t="s">
        <v>117</v>
      </c>
      <c r="W385" s="1" t="s">
        <v>482</v>
      </c>
      <c r="X385" s="1" t="s">
        <v>483</v>
      </c>
    </row>
    <row r="386" spans="1:24" hidden="1" x14ac:dyDescent="0.15">
      <c r="A386" s="1" t="s">
        <v>182</v>
      </c>
      <c r="B386" s="1" t="s">
        <v>108</v>
      </c>
      <c r="C386" s="1" t="s">
        <v>81</v>
      </c>
      <c r="D386" s="1" t="s">
        <v>93</v>
      </c>
      <c r="E386" s="1" t="s">
        <v>80</v>
      </c>
      <c r="F386" s="1" t="s">
        <v>139</v>
      </c>
      <c r="G386" s="1"/>
      <c r="H386" s="1"/>
      <c r="I386" s="1" t="s">
        <v>106</v>
      </c>
      <c r="J386" s="4">
        <v>45315</v>
      </c>
      <c r="K386" s="4">
        <v>45310</v>
      </c>
      <c r="L386" s="1" t="s">
        <v>63</v>
      </c>
      <c r="M386" s="5">
        <v>428.43</v>
      </c>
      <c r="N386" s="5" t="s">
        <v>64</v>
      </c>
      <c r="O386" s="5" t="s">
        <v>65</v>
      </c>
      <c r="P386" s="5" t="s">
        <v>66</v>
      </c>
      <c r="Q386" s="5" t="str">
        <f t="shared" ref="Q386:Q449" si="6">CONCATENATE(P386,".",B386)</f>
        <v>GL500.57300202</v>
      </c>
      <c r="R386" s="104" t="str">
        <f>VLOOKUP($Q386,[9]Map!$D:$F,2,FALSE)</f>
        <v>D5701 - Wages &amp; Other</v>
      </c>
      <c r="S386" s="104" t="str">
        <f>VLOOKUP($Q386,[9]Map!$D:$F,3,FALSE)</f>
        <v>AC5710 - Wages Salaries &amp; Benefits</v>
      </c>
      <c r="T386" s="245" t="str">
        <f>VLOOKUP(D386,[9]Map!$A$12:$B$21,2,FALSE)</f>
        <v>GL journal entry</v>
      </c>
      <c r="U386" s="5"/>
      <c r="V386" s="1" t="s">
        <v>117</v>
      </c>
      <c r="W386" s="1" t="s">
        <v>484</v>
      </c>
      <c r="X386" s="1" t="s">
        <v>485</v>
      </c>
    </row>
    <row r="387" spans="1:24" hidden="1" x14ac:dyDescent="0.15">
      <c r="A387" s="1" t="s">
        <v>182</v>
      </c>
      <c r="B387" s="1" t="s">
        <v>108</v>
      </c>
      <c r="C387" s="1" t="s">
        <v>81</v>
      </c>
      <c r="D387" s="1" t="s">
        <v>93</v>
      </c>
      <c r="E387" s="1" t="s">
        <v>490</v>
      </c>
      <c r="F387" s="1" t="s">
        <v>139</v>
      </c>
      <c r="G387" s="1"/>
      <c r="H387" s="1"/>
      <c r="I387" s="1" t="s">
        <v>106</v>
      </c>
      <c r="J387" s="4">
        <v>45322</v>
      </c>
      <c r="K387" s="4">
        <v>45322</v>
      </c>
      <c r="L387" s="1" t="s">
        <v>63</v>
      </c>
      <c r="M387" s="5">
        <v>27.64</v>
      </c>
      <c r="N387" s="5" t="s">
        <v>64</v>
      </c>
      <c r="O387" s="5" t="s">
        <v>65</v>
      </c>
      <c r="P387" s="5" t="s">
        <v>66</v>
      </c>
      <c r="Q387" s="5" t="str">
        <f t="shared" si="6"/>
        <v>GL500.57300202</v>
      </c>
      <c r="R387" s="104" t="str">
        <f>VLOOKUP($Q387,[9]Map!$D:$F,2,FALSE)</f>
        <v>D5701 - Wages &amp; Other</v>
      </c>
      <c r="S387" s="104" t="str">
        <f>VLOOKUP($Q387,[9]Map!$D:$F,3,FALSE)</f>
        <v>AC5710 - Wages Salaries &amp; Benefits</v>
      </c>
      <c r="T387" s="245" t="str">
        <f>VLOOKUP(D387,[9]Map!$A$12:$B$21,2,FALSE)</f>
        <v>GL journal entry</v>
      </c>
      <c r="U387" s="5"/>
      <c r="V387" s="1" t="s">
        <v>116</v>
      </c>
      <c r="W387" s="1" t="s">
        <v>491</v>
      </c>
      <c r="X387" s="1" t="s">
        <v>320</v>
      </c>
    </row>
    <row r="388" spans="1:24" hidden="1" x14ac:dyDescent="0.15">
      <c r="A388" s="1" t="s">
        <v>182</v>
      </c>
      <c r="B388" s="1" t="s">
        <v>108</v>
      </c>
      <c r="C388" s="1" t="s">
        <v>81</v>
      </c>
      <c r="D388" s="1" t="s">
        <v>93</v>
      </c>
      <c r="E388" s="1" t="s">
        <v>490</v>
      </c>
      <c r="F388" s="1" t="s">
        <v>139</v>
      </c>
      <c r="G388" s="1"/>
      <c r="H388" s="1"/>
      <c r="I388" s="1" t="s">
        <v>106</v>
      </c>
      <c r="J388" s="4">
        <v>45322</v>
      </c>
      <c r="K388" s="4">
        <v>45322</v>
      </c>
      <c r="L388" s="1" t="s">
        <v>63</v>
      </c>
      <c r="M388" s="5">
        <v>27.63</v>
      </c>
      <c r="N388" s="5" t="s">
        <v>64</v>
      </c>
      <c r="O388" s="5" t="s">
        <v>65</v>
      </c>
      <c r="P388" s="5" t="s">
        <v>66</v>
      </c>
      <c r="Q388" s="5" t="str">
        <f t="shared" si="6"/>
        <v>GL500.57300202</v>
      </c>
      <c r="R388" s="104" t="str">
        <f>VLOOKUP($Q388,[9]Map!$D:$F,2,FALSE)</f>
        <v>D5701 - Wages &amp; Other</v>
      </c>
      <c r="S388" s="104" t="str">
        <f>VLOOKUP($Q388,[9]Map!$D:$F,3,FALSE)</f>
        <v>AC5710 - Wages Salaries &amp; Benefits</v>
      </c>
      <c r="T388" s="245" t="str">
        <f>VLOOKUP(D388,[9]Map!$A$12:$B$21,2,FALSE)</f>
        <v>GL journal entry</v>
      </c>
      <c r="U388" s="5"/>
      <c r="V388" s="1" t="s">
        <v>116</v>
      </c>
      <c r="W388" s="1" t="s">
        <v>491</v>
      </c>
      <c r="X388" s="1" t="s">
        <v>320</v>
      </c>
    </row>
    <row r="389" spans="1:24" hidden="1" x14ac:dyDescent="0.15">
      <c r="A389" s="1" t="s">
        <v>182</v>
      </c>
      <c r="B389" s="1" t="s">
        <v>108</v>
      </c>
      <c r="C389" s="1" t="s">
        <v>81</v>
      </c>
      <c r="D389" s="1" t="s">
        <v>93</v>
      </c>
      <c r="E389" s="1" t="s">
        <v>80</v>
      </c>
      <c r="F389" s="1" t="s">
        <v>330</v>
      </c>
      <c r="G389" s="1"/>
      <c r="H389" s="1"/>
      <c r="I389" s="1" t="s">
        <v>106</v>
      </c>
      <c r="J389" s="4">
        <v>45336</v>
      </c>
      <c r="K389" s="4">
        <v>45324</v>
      </c>
      <c r="L389" s="1" t="s">
        <v>63</v>
      </c>
      <c r="M389" s="5">
        <v>428.42</v>
      </c>
      <c r="N389" s="5" t="s">
        <v>64</v>
      </c>
      <c r="O389" s="5" t="s">
        <v>65</v>
      </c>
      <c r="P389" s="5" t="s">
        <v>66</v>
      </c>
      <c r="Q389" s="5" t="str">
        <f t="shared" si="6"/>
        <v>GL500.57300202</v>
      </c>
      <c r="R389" s="104" t="str">
        <f>VLOOKUP($Q389,[9]Map!$D:$F,2,FALSE)</f>
        <v>D5701 - Wages &amp; Other</v>
      </c>
      <c r="S389" s="104" t="str">
        <f>VLOOKUP($Q389,[9]Map!$D:$F,3,FALSE)</f>
        <v>AC5710 - Wages Salaries &amp; Benefits</v>
      </c>
      <c r="T389" s="245" t="str">
        <f>VLOOKUP(D389,[9]Map!$A$12:$B$21,2,FALSE)</f>
        <v>GL journal entry</v>
      </c>
      <c r="U389" s="5"/>
      <c r="V389" s="1" t="s">
        <v>117</v>
      </c>
      <c r="W389" s="1" t="s">
        <v>486</v>
      </c>
      <c r="X389" s="1" t="s">
        <v>487</v>
      </c>
    </row>
    <row r="390" spans="1:24" hidden="1" x14ac:dyDescent="0.15">
      <c r="A390" s="1" t="s">
        <v>182</v>
      </c>
      <c r="B390" s="1" t="s">
        <v>108</v>
      </c>
      <c r="C390" s="1" t="s">
        <v>81</v>
      </c>
      <c r="D390" s="1" t="s">
        <v>93</v>
      </c>
      <c r="E390" s="1" t="s">
        <v>80</v>
      </c>
      <c r="F390" s="1" t="s">
        <v>330</v>
      </c>
      <c r="G390" s="1"/>
      <c r="H390" s="1"/>
      <c r="I390" s="1" t="s">
        <v>106</v>
      </c>
      <c r="J390" s="4">
        <v>45352</v>
      </c>
      <c r="K390" s="4">
        <v>45338</v>
      </c>
      <c r="L390" s="1" t="s">
        <v>63</v>
      </c>
      <c r="M390" s="5">
        <v>428.43</v>
      </c>
      <c r="N390" s="5" t="s">
        <v>64</v>
      </c>
      <c r="O390" s="5" t="s">
        <v>65</v>
      </c>
      <c r="P390" s="5" t="s">
        <v>66</v>
      </c>
      <c r="Q390" s="5" t="str">
        <f t="shared" si="6"/>
        <v>GL500.57300202</v>
      </c>
      <c r="R390" s="104" t="str">
        <f>VLOOKUP($Q390,[9]Map!$D:$F,2,FALSE)</f>
        <v>D5701 - Wages &amp; Other</v>
      </c>
      <c r="S390" s="104" t="str">
        <f>VLOOKUP($Q390,[9]Map!$D:$F,3,FALSE)</f>
        <v>AC5710 - Wages Salaries &amp; Benefits</v>
      </c>
      <c r="T390" s="245" t="str">
        <f>VLOOKUP(D390,[9]Map!$A$12:$B$21,2,FALSE)</f>
        <v>GL journal entry</v>
      </c>
      <c r="U390" s="5"/>
      <c r="V390" s="1" t="s">
        <v>117</v>
      </c>
      <c r="W390" s="1" t="s">
        <v>488</v>
      </c>
      <c r="X390" s="1" t="s">
        <v>489</v>
      </c>
    </row>
    <row r="391" spans="1:24" hidden="1" x14ac:dyDescent="0.15">
      <c r="A391" s="1" t="s">
        <v>182</v>
      </c>
      <c r="B391" s="1" t="s">
        <v>108</v>
      </c>
      <c r="C391" s="1" t="s">
        <v>81</v>
      </c>
      <c r="D391" s="1" t="s">
        <v>93</v>
      </c>
      <c r="E391" s="1" t="s">
        <v>490</v>
      </c>
      <c r="F391" s="1" t="s">
        <v>330</v>
      </c>
      <c r="G391" s="1"/>
      <c r="H391" s="1"/>
      <c r="I391" s="1" t="s">
        <v>106</v>
      </c>
      <c r="J391" s="4">
        <v>45351</v>
      </c>
      <c r="K391" s="4">
        <v>45351</v>
      </c>
      <c r="L391" s="1" t="s">
        <v>63</v>
      </c>
      <c r="M391" s="5">
        <v>27.64</v>
      </c>
      <c r="N391" s="5" t="s">
        <v>64</v>
      </c>
      <c r="O391" s="5" t="s">
        <v>65</v>
      </c>
      <c r="P391" s="5" t="s">
        <v>66</v>
      </c>
      <c r="Q391" s="5" t="str">
        <f t="shared" si="6"/>
        <v>GL500.57300202</v>
      </c>
      <c r="R391" s="104" t="str">
        <f>VLOOKUP($Q391,[9]Map!$D:$F,2,FALSE)</f>
        <v>D5701 - Wages &amp; Other</v>
      </c>
      <c r="S391" s="104" t="str">
        <f>VLOOKUP($Q391,[9]Map!$D:$F,3,FALSE)</f>
        <v>AC5710 - Wages Salaries &amp; Benefits</v>
      </c>
      <c r="T391" s="245" t="str">
        <f>VLOOKUP(D391,[9]Map!$A$12:$B$21,2,FALSE)</f>
        <v>GL journal entry</v>
      </c>
      <c r="U391" s="5"/>
      <c r="V391" s="1" t="s">
        <v>116</v>
      </c>
      <c r="W391" s="1" t="s">
        <v>492</v>
      </c>
      <c r="X391" s="1" t="s">
        <v>493</v>
      </c>
    </row>
    <row r="392" spans="1:24" hidden="1" x14ac:dyDescent="0.15">
      <c r="A392" s="1" t="s">
        <v>182</v>
      </c>
      <c r="B392" s="1" t="s">
        <v>108</v>
      </c>
      <c r="C392" s="1" t="s">
        <v>81</v>
      </c>
      <c r="D392" s="1" t="s">
        <v>93</v>
      </c>
      <c r="E392" s="1" t="s">
        <v>490</v>
      </c>
      <c r="F392" s="1" t="s">
        <v>330</v>
      </c>
      <c r="G392" s="1"/>
      <c r="H392" s="1"/>
      <c r="I392" s="1" t="s">
        <v>106</v>
      </c>
      <c r="J392" s="4">
        <v>45351</v>
      </c>
      <c r="K392" s="4">
        <v>45351</v>
      </c>
      <c r="L392" s="1" t="s">
        <v>63</v>
      </c>
      <c r="M392" s="5">
        <v>27.63</v>
      </c>
      <c r="N392" s="5" t="s">
        <v>64</v>
      </c>
      <c r="O392" s="5" t="s">
        <v>65</v>
      </c>
      <c r="P392" s="5" t="s">
        <v>66</v>
      </c>
      <c r="Q392" s="5" t="str">
        <f t="shared" si="6"/>
        <v>GL500.57300202</v>
      </c>
      <c r="R392" s="104" t="str">
        <f>VLOOKUP($Q392,[9]Map!$D:$F,2,FALSE)</f>
        <v>D5701 - Wages &amp; Other</v>
      </c>
      <c r="S392" s="104" t="str">
        <f>VLOOKUP($Q392,[9]Map!$D:$F,3,FALSE)</f>
        <v>AC5710 - Wages Salaries &amp; Benefits</v>
      </c>
      <c r="T392" s="245" t="str">
        <f>VLOOKUP(D392,[9]Map!$A$12:$B$21,2,FALSE)</f>
        <v>GL journal entry</v>
      </c>
      <c r="U392" s="5"/>
      <c r="V392" s="1" t="s">
        <v>116</v>
      </c>
      <c r="W392" s="1" t="s">
        <v>492</v>
      </c>
      <c r="X392" s="1" t="s">
        <v>493</v>
      </c>
    </row>
    <row r="393" spans="1:24" hidden="1" x14ac:dyDescent="0.15">
      <c r="A393" s="1" t="s">
        <v>182</v>
      </c>
      <c r="B393" s="1" t="s">
        <v>109</v>
      </c>
      <c r="C393" s="1" t="s">
        <v>83</v>
      </c>
      <c r="D393" s="1" t="s">
        <v>93</v>
      </c>
      <c r="E393" s="1" t="s">
        <v>494</v>
      </c>
      <c r="F393" s="1" t="s">
        <v>139</v>
      </c>
      <c r="G393" s="1"/>
      <c r="H393" s="1"/>
      <c r="I393" s="1" t="s">
        <v>106</v>
      </c>
      <c r="J393" s="4">
        <v>45322</v>
      </c>
      <c r="K393" s="4">
        <v>45322</v>
      </c>
      <c r="L393" s="1" t="s">
        <v>63</v>
      </c>
      <c r="M393" s="5">
        <v>-27.19</v>
      </c>
      <c r="N393" s="5" t="s">
        <v>64</v>
      </c>
      <c r="O393" s="5" t="s">
        <v>65</v>
      </c>
      <c r="P393" s="5" t="s">
        <v>66</v>
      </c>
      <c r="Q393" s="5" t="str">
        <f t="shared" si="6"/>
        <v>GL500.57300207</v>
      </c>
      <c r="R393" s="104" t="str">
        <f>VLOOKUP($Q393,[9]Map!$D:$F,2,FALSE)</f>
        <v>D5701 - Wages &amp; Other</v>
      </c>
      <c r="S393" s="104" t="str">
        <f>VLOOKUP($Q393,[9]Map!$D:$F,3,FALSE)</f>
        <v>AC5710 - Wages Salaries &amp; Benefits</v>
      </c>
      <c r="T393" s="245" t="str">
        <f>VLOOKUP(D393,[9]Map!$A$12:$B$21,2,FALSE)</f>
        <v>GL journal entry</v>
      </c>
      <c r="U393" s="5"/>
      <c r="V393" s="1" t="s">
        <v>116</v>
      </c>
      <c r="W393" s="1" t="s">
        <v>491</v>
      </c>
      <c r="X393" s="1" t="s">
        <v>320</v>
      </c>
    </row>
    <row r="394" spans="1:24" hidden="1" x14ac:dyDescent="0.15">
      <c r="A394" s="1" t="s">
        <v>182</v>
      </c>
      <c r="B394" s="1" t="s">
        <v>109</v>
      </c>
      <c r="C394" s="1" t="s">
        <v>83</v>
      </c>
      <c r="D394" s="1" t="s">
        <v>93</v>
      </c>
      <c r="E394" s="1" t="s">
        <v>80</v>
      </c>
      <c r="F394" s="1" t="s">
        <v>139</v>
      </c>
      <c r="G394" s="1"/>
      <c r="H394" s="1"/>
      <c r="I394" s="1" t="s">
        <v>106</v>
      </c>
      <c r="J394" s="4">
        <v>45307</v>
      </c>
      <c r="K394" s="4">
        <v>45296</v>
      </c>
      <c r="L394" s="1" t="s">
        <v>63</v>
      </c>
      <c r="M394" s="5">
        <v>33.42</v>
      </c>
      <c r="N394" s="5" t="s">
        <v>64</v>
      </c>
      <c r="O394" s="5" t="s">
        <v>65</v>
      </c>
      <c r="P394" s="5" t="s">
        <v>66</v>
      </c>
      <c r="Q394" s="5" t="str">
        <f t="shared" si="6"/>
        <v>GL500.57300207</v>
      </c>
      <c r="R394" s="104" t="str">
        <f>VLOOKUP($Q394,[9]Map!$D:$F,2,FALSE)</f>
        <v>D5701 - Wages &amp; Other</v>
      </c>
      <c r="S394" s="104" t="str">
        <f>VLOOKUP($Q394,[9]Map!$D:$F,3,FALSE)</f>
        <v>AC5710 - Wages Salaries &amp; Benefits</v>
      </c>
      <c r="T394" s="245" t="str">
        <f>VLOOKUP(D394,[9]Map!$A$12:$B$21,2,FALSE)</f>
        <v>GL journal entry</v>
      </c>
      <c r="U394" s="5"/>
      <c r="V394" s="1" t="s">
        <v>117</v>
      </c>
      <c r="W394" s="1" t="s">
        <v>482</v>
      </c>
      <c r="X394" s="1" t="s">
        <v>483</v>
      </c>
    </row>
    <row r="395" spans="1:24" hidden="1" x14ac:dyDescent="0.15">
      <c r="A395" s="1" t="s">
        <v>182</v>
      </c>
      <c r="B395" s="1" t="s">
        <v>109</v>
      </c>
      <c r="C395" s="1" t="s">
        <v>83</v>
      </c>
      <c r="D395" s="1" t="s">
        <v>93</v>
      </c>
      <c r="E395" s="1" t="s">
        <v>80</v>
      </c>
      <c r="F395" s="1" t="s">
        <v>139</v>
      </c>
      <c r="G395" s="1"/>
      <c r="H395" s="1"/>
      <c r="I395" s="1" t="s">
        <v>106</v>
      </c>
      <c r="J395" s="4">
        <v>45315</v>
      </c>
      <c r="K395" s="4">
        <v>45310</v>
      </c>
      <c r="L395" s="1" t="s">
        <v>63</v>
      </c>
      <c r="M395" s="5">
        <v>33.42</v>
      </c>
      <c r="N395" s="5" t="s">
        <v>64</v>
      </c>
      <c r="O395" s="5" t="s">
        <v>65</v>
      </c>
      <c r="P395" s="5" t="s">
        <v>66</v>
      </c>
      <c r="Q395" s="5" t="str">
        <f t="shared" si="6"/>
        <v>GL500.57300207</v>
      </c>
      <c r="R395" s="104" t="str">
        <f>VLOOKUP($Q395,[9]Map!$D:$F,2,FALSE)</f>
        <v>D5701 - Wages &amp; Other</v>
      </c>
      <c r="S395" s="104" t="str">
        <f>VLOOKUP($Q395,[9]Map!$D:$F,3,FALSE)</f>
        <v>AC5710 - Wages Salaries &amp; Benefits</v>
      </c>
      <c r="T395" s="245" t="str">
        <f>VLOOKUP(D395,[9]Map!$A$12:$B$21,2,FALSE)</f>
        <v>GL journal entry</v>
      </c>
      <c r="U395" s="5"/>
      <c r="V395" s="1" t="s">
        <v>117</v>
      </c>
      <c r="W395" s="1" t="s">
        <v>484</v>
      </c>
      <c r="X395" s="1" t="s">
        <v>485</v>
      </c>
    </row>
    <row r="396" spans="1:24" hidden="1" x14ac:dyDescent="0.15">
      <c r="A396" s="1" t="s">
        <v>182</v>
      </c>
      <c r="B396" s="1" t="s">
        <v>109</v>
      </c>
      <c r="C396" s="1" t="s">
        <v>83</v>
      </c>
      <c r="D396" s="1" t="s">
        <v>93</v>
      </c>
      <c r="E396" s="1" t="s">
        <v>490</v>
      </c>
      <c r="F396" s="1" t="s">
        <v>139</v>
      </c>
      <c r="G396" s="1"/>
      <c r="H396" s="1"/>
      <c r="I396" s="1" t="s">
        <v>106</v>
      </c>
      <c r="J396" s="4">
        <v>45322</v>
      </c>
      <c r="K396" s="4">
        <v>45322</v>
      </c>
      <c r="L396" s="1" t="s">
        <v>63</v>
      </c>
      <c r="M396" s="5">
        <v>2.35</v>
      </c>
      <c r="N396" s="5" t="s">
        <v>64</v>
      </c>
      <c r="O396" s="5" t="s">
        <v>65</v>
      </c>
      <c r="P396" s="5" t="s">
        <v>66</v>
      </c>
      <c r="Q396" s="5" t="str">
        <f t="shared" si="6"/>
        <v>GL500.57300207</v>
      </c>
      <c r="R396" s="104" t="str">
        <f>VLOOKUP($Q396,[9]Map!$D:$F,2,FALSE)</f>
        <v>D5701 - Wages &amp; Other</v>
      </c>
      <c r="S396" s="104" t="str">
        <f>VLOOKUP($Q396,[9]Map!$D:$F,3,FALSE)</f>
        <v>AC5710 - Wages Salaries &amp; Benefits</v>
      </c>
      <c r="T396" s="245" t="str">
        <f>VLOOKUP(D396,[9]Map!$A$12:$B$21,2,FALSE)</f>
        <v>GL journal entry</v>
      </c>
      <c r="U396" s="5"/>
      <c r="V396" s="1" t="s">
        <v>116</v>
      </c>
      <c r="W396" s="1" t="s">
        <v>491</v>
      </c>
      <c r="X396" s="1" t="s">
        <v>320</v>
      </c>
    </row>
    <row r="397" spans="1:24" hidden="1" x14ac:dyDescent="0.15">
      <c r="A397" s="1" t="s">
        <v>182</v>
      </c>
      <c r="B397" s="1" t="s">
        <v>109</v>
      </c>
      <c r="C397" s="1" t="s">
        <v>83</v>
      </c>
      <c r="D397" s="1" t="s">
        <v>93</v>
      </c>
      <c r="E397" s="1" t="s">
        <v>495</v>
      </c>
      <c r="F397" s="1" t="s">
        <v>330</v>
      </c>
      <c r="G397" s="1"/>
      <c r="H397" s="1"/>
      <c r="I397" s="1" t="s">
        <v>106</v>
      </c>
      <c r="J397" s="4">
        <v>45351</v>
      </c>
      <c r="K397" s="4">
        <v>45351</v>
      </c>
      <c r="L397" s="1" t="s">
        <v>63</v>
      </c>
      <c r="M397" s="5">
        <v>-33.42</v>
      </c>
      <c r="N397" s="5" t="s">
        <v>64</v>
      </c>
      <c r="O397" s="5" t="s">
        <v>65</v>
      </c>
      <c r="P397" s="5" t="s">
        <v>66</v>
      </c>
      <c r="Q397" s="5" t="str">
        <f t="shared" si="6"/>
        <v>GL500.57300207</v>
      </c>
      <c r="R397" s="104" t="str">
        <f>VLOOKUP($Q397,[9]Map!$D:$F,2,FALSE)</f>
        <v>D5701 - Wages &amp; Other</v>
      </c>
      <c r="S397" s="104" t="str">
        <f>VLOOKUP($Q397,[9]Map!$D:$F,3,FALSE)</f>
        <v>AC5710 - Wages Salaries &amp; Benefits</v>
      </c>
      <c r="T397" s="245" t="str">
        <f>VLOOKUP(D397,[9]Map!$A$12:$B$21,2,FALSE)</f>
        <v>GL journal entry</v>
      </c>
      <c r="U397" s="5"/>
      <c r="V397" s="1" t="s">
        <v>116</v>
      </c>
      <c r="W397" s="1" t="s">
        <v>492</v>
      </c>
      <c r="X397" s="1" t="s">
        <v>493</v>
      </c>
    </row>
    <row r="398" spans="1:24" hidden="1" x14ac:dyDescent="0.15">
      <c r="A398" s="1" t="s">
        <v>182</v>
      </c>
      <c r="B398" s="1" t="s">
        <v>109</v>
      </c>
      <c r="C398" s="1" t="s">
        <v>83</v>
      </c>
      <c r="D398" s="1" t="s">
        <v>93</v>
      </c>
      <c r="E398" s="1" t="s">
        <v>495</v>
      </c>
      <c r="F398" s="1" t="s">
        <v>330</v>
      </c>
      <c r="G398" s="1"/>
      <c r="H398" s="1"/>
      <c r="I398" s="1" t="s">
        <v>106</v>
      </c>
      <c r="J398" s="4">
        <v>45351</v>
      </c>
      <c r="K398" s="4">
        <v>45351</v>
      </c>
      <c r="L398" s="1" t="s">
        <v>63</v>
      </c>
      <c r="M398" s="5">
        <v>-33.44</v>
      </c>
      <c r="N398" s="5" t="s">
        <v>64</v>
      </c>
      <c r="O398" s="5" t="s">
        <v>65</v>
      </c>
      <c r="P398" s="5" t="s">
        <v>66</v>
      </c>
      <c r="Q398" s="5" t="str">
        <f t="shared" si="6"/>
        <v>GL500.57300207</v>
      </c>
      <c r="R398" s="104" t="str">
        <f>VLOOKUP($Q398,[9]Map!$D:$F,2,FALSE)</f>
        <v>D5701 - Wages &amp; Other</v>
      </c>
      <c r="S398" s="104" t="str">
        <f>VLOOKUP($Q398,[9]Map!$D:$F,3,FALSE)</f>
        <v>AC5710 - Wages Salaries &amp; Benefits</v>
      </c>
      <c r="T398" s="245" t="str">
        <f>VLOOKUP(D398,[9]Map!$A$12:$B$21,2,FALSE)</f>
        <v>GL journal entry</v>
      </c>
      <c r="U398" s="5"/>
      <c r="V398" s="1" t="s">
        <v>116</v>
      </c>
      <c r="W398" s="1" t="s">
        <v>492</v>
      </c>
      <c r="X398" s="1" t="s">
        <v>493</v>
      </c>
    </row>
    <row r="399" spans="1:24" hidden="1" x14ac:dyDescent="0.15">
      <c r="A399" s="1" t="s">
        <v>182</v>
      </c>
      <c r="B399" s="1" t="s">
        <v>109</v>
      </c>
      <c r="C399" s="1" t="s">
        <v>83</v>
      </c>
      <c r="D399" s="1" t="s">
        <v>93</v>
      </c>
      <c r="E399" s="1" t="s">
        <v>80</v>
      </c>
      <c r="F399" s="1" t="s">
        <v>330</v>
      </c>
      <c r="G399" s="1"/>
      <c r="H399" s="1"/>
      <c r="I399" s="1" t="s">
        <v>106</v>
      </c>
      <c r="J399" s="4">
        <v>45336</v>
      </c>
      <c r="K399" s="4">
        <v>45324</v>
      </c>
      <c r="L399" s="1" t="s">
        <v>63</v>
      </c>
      <c r="M399" s="5">
        <v>33.42</v>
      </c>
      <c r="N399" s="5" t="s">
        <v>64</v>
      </c>
      <c r="O399" s="5" t="s">
        <v>65</v>
      </c>
      <c r="P399" s="5" t="s">
        <v>66</v>
      </c>
      <c r="Q399" s="5" t="str">
        <f t="shared" si="6"/>
        <v>GL500.57300207</v>
      </c>
      <c r="R399" s="104" t="str">
        <f>VLOOKUP($Q399,[9]Map!$D:$F,2,FALSE)</f>
        <v>D5701 - Wages &amp; Other</v>
      </c>
      <c r="S399" s="104" t="str">
        <f>VLOOKUP($Q399,[9]Map!$D:$F,3,FALSE)</f>
        <v>AC5710 - Wages Salaries &amp; Benefits</v>
      </c>
      <c r="T399" s="245" t="str">
        <f>VLOOKUP(D399,[9]Map!$A$12:$B$21,2,FALSE)</f>
        <v>GL journal entry</v>
      </c>
      <c r="U399" s="5"/>
      <c r="V399" s="1" t="s">
        <v>117</v>
      </c>
      <c r="W399" s="1" t="s">
        <v>486</v>
      </c>
      <c r="X399" s="1" t="s">
        <v>487</v>
      </c>
    </row>
    <row r="400" spans="1:24" hidden="1" x14ac:dyDescent="0.15">
      <c r="A400" s="1" t="s">
        <v>182</v>
      </c>
      <c r="B400" s="1" t="s">
        <v>109</v>
      </c>
      <c r="C400" s="1" t="s">
        <v>83</v>
      </c>
      <c r="D400" s="1" t="s">
        <v>93</v>
      </c>
      <c r="E400" s="1" t="s">
        <v>80</v>
      </c>
      <c r="F400" s="1" t="s">
        <v>330</v>
      </c>
      <c r="G400" s="1"/>
      <c r="H400" s="1"/>
      <c r="I400" s="1" t="s">
        <v>106</v>
      </c>
      <c r="J400" s="4">
        <v>45352</v>
      </c>
      <c r="K400" s="4">
        <v>45338</v>
      </c>
      <c r="L400" s="1" t="s">
        <v>63</v>
      </c>
      <c r="M400" s="5">
        <v>33.44</v>
      </c>
      <c r="N400" s="5" t="s">
        <v>64</v>
      </c>
      <c r="O400" s="5" t="s">
        <v>65</v>
      </c>
      <c r="P400" s="5" t="s">
        <v>66</v>
      </c>
      <c r="Q400" s="5" t="str">
        <f t="shared" si="6"/>
        <v>GL500.57300207</v>
      </c>
      <c r="R400" s="104" t="str">
        <f>VLOOKUP($Q400,[9]Map!$D:$F,2,FALSE)</f>
        <v>D5701 - Wages &amp; Other</v>
      </c>
      <c r="S400" s="104" t="str">
        <f>VLOOKUP($Q400,[9]Map!$D:$F,3,FALSE)</f>
        <v>AC5710 - Wages Salaries &amp; Benefits</v>
      </c>
      <c r="T400" s="245" t="str">
        <f>VLOOKUP(D400,[9]Map!$A$12:$B$21,2,FALSE)</f>
        <v>GL journal entry</v>
      </c>
      <c r="U400" s="5"/>
      <c r="V400" s="1" t="s">
        <v>117</v>
      </c>
      <c r="W400" s="1" t="s">
        <v>488</v>
      </c>
      <c r="X400" s="1" t="s">
        <v>489</v>
      </c>
    </row>
    <row r="401" spans="1:24" hidden="1" x14ac:dyDescent="0.15">
      <c r="A401" s="1" t="s">
        <v>182</v>
      </c>
      <c r="B401" s="1" t="s">
        <v>110</v>
      </c>
      <c r="C401" s="1" t="s">
        <v>85</v>
      </c>
      <c r="D401" s="1" t="s">
        <v>93</v>
      </c>
      <c r="E401" s="1" t="s">
        <v>494</v>
      </c>
      <c r="F401" s="1" t="s">
        <v>139</v>
      </c>
      <c r="G401" s="1"/>
      <c r="H401" s="1"/>
      <c r="I401" s="1" t="s">
        <v>106</v>
      </c>
      <c r="J401" s="4">
        <v>45322</v>
      </c>
      <c r="K401" s="4">
        <v>45322</v>
      </c>
      <c r="L401" s="1" t="s">
        <v>63</v>
      </c>
      <c r="M401" s="5">
        <v>-45.79</v>
      </c>
      <c r="N401" s="5" t="s">
        <v>64</v>
      </c>
      <c r="O401" s="5" t="s">
        <v>65</v>
      </c>
      <c r="P401" s="5" t="s">
        <v>66</v>
      </c>
      <c r="Q401" s="5" t="str">
        <f t="shared" si="6"/>
        <v>GL500.57300212</v>
      </c>
      <c r="R401" s="104" t="str">
        <f>VLOOKUP($Q401,[9]Map!$D:$F,2,FALSE)</f>
        <v>D5701 - Wages &amp; Other</v>
      </c>
      <c r="S401" s="104" t="str">
        <f>VLOOKUP($Q401,[9]Map!$D:$F,3,FALSE)</f>
        <v>AC5710 - Wages Salaries &amp; Benefits</v>
      </c>
      <c r="T401" s="245" t="str">
        <f>VLOOKUP(D401,[9]Map!$A$12:$B$21,2,FALSE)</f>
        <v>GL journal entry</v>
      </c>
      <c r="U401" s="5"/>
      <c r="V401" s="1" t="s">
        <v>116</v>
      </c>
      <c r="W401" s="1" t="s">
        <v>491</v>
      </c>
      <c r="X401" s="1" t="s">
        <v>320</v>
      </c>
    </row>
    <row r="402" spans="1:24" hidden="1" x14ac:dyDescent="0.15">
      <c r="A402" s="1" t="s">
        <v>182</v>
      </c>
      <c r="B402" s="1" t="s">
        <v>110</v>
      </c>
      <c r="C402" s="1" t="s">
        <v>85</v>
      </c>
      <c r="D402" s="1" t="s">
        <v>93</v>
      </c>
      <c r="E402" s="1" t="s">
        <v>494</v>
      </c>
      <c r="F402" s="1" t="s">
        <v>139</v>
      </c>
      <c r="G402" s="1"/>
      <c r="H402" s="1"/>
      <c r="I402" s="1" t="s">
        <v>106</v>
      </c>
      <c r="J402" s="4">
        <v>45322</v>
      </c>
      <c r="K402" s="4">
        <v>45322</v>
      </c>
      <c r="L402" s="1" t="s">
        <v>63</v>
      </c>
      <c r="M402" s="5">
        <v>-48.93</v>
      </c>
      <c r="N402" s="5" t="s">
        <v>64</v>
      </c>
      <c r="O402" s="5" t="s">
        <v>65</v>
      </c>
      <c r="P402" s="5" t="s">
        <v>66</v>
      </c>
      <c r="Q402" s="5" t="str">
        <f t="shared" si="6"/>
        <v>GL500.57300212</v>
      </c>
      <c r="R402" s="104" t="str">
        <f>VLOOKUP($Q402,[9]Map!$D:$F,2,FALSE)</f>
        <v>D5701 - Wages &amp; Other</v>
      </c>
      <c r="S402" s="104" t="str">
        <f>VLOOKUP($Q402,[9]Map!$D:$F,3,FALSE)</f>
        <v>AC5710 - Wages Salaries &amp; Benefits</v>
      </c>
      <c r="T402" s="245" t="str">
        <f>VLOOKUP(D402,[9]Map!$A$12:$B$21,2,FALSE)</f>
        <v>GL journal entry</v>
      </c>
      <c r="U402" s="5"/>
      <c r="V402" s="1" t="s">
        <v>116</v>
      </c>
      <c r="W402" s="1" t="s">
        <v>491</v>
      </c>
      <c r="X402" s="1" t="s">
        <v>320</v>
      </c>
    </row>
    <row r="403" spans="1:24" hidden="1" x14ac:dyDescent="0.15">
      <c r="A403" s="1" t="s">
        <v>182</v>
      </c>
      <c r="B403" s="1" t="s">
        <v>110</v>
      </c>
      <c r="C403" s="1" t="s">
        <v>85</v>
      </c>
      <c r="D403" s="1" t="s">
        <v>93</v>
      </c>
      <c r="E403" s="1" t="s">
        <v>80</v>
      </c>
      <c r="F403" s="1" t="s">
        <v>139</v>
      </c>
      <c r="G403" s="1"/>
      <c r="H403" s="1"/>
      <c r="I403" s="1" t="s">
        <v>106</v>
      </c>
      <c r="J403" s="4">
        <v>45307</v>
      </c>
      <c r="K403" s="4">
        <v>45296</v>
      </c>
      <c r="L403" s="1" t="s">
        <v>63</v>
      </c>
      <c r="M403" s="5">
        <v>50.56</v>
      </c>
      <c r="N403" s="5" t="s">
        <v>64</v>
      </c>
      <c r="O403" s="5" t="s">
        <v>65</v>
      </c>
      <c r="P403" s="5" t="s">
        <v>66</v>
      </c>
      <c r="Q403" s="5" t="str">
        <f t="shared" si="6"/>
        <v>GL500.57300212</v>
      </c>
      <c r="R403" s="104" t="str">
        <f>VLOOKUP($Q403,[9]Map!$D:$F,2,FALSE)</f>
        <v>D5701 - Wages &amp; Other</v>
      </c>
      <c r="S403" s="104" t="str">
        <f>VLOOKUP($Q403,[9]Map!$D:$F,3,FALSE)</f>
        <v>AC5710 - Wages Salaries &amp; Benefits</v>
      </c>
      <c r="T403" s="245" t="str">
        <f>VLOOKUP(D403,[9]Map!$A$12:$B$21,2,FALSE)</f>
        <v>GL journal entry</v>
      </c>
      <c r="U403" s="5"/>
      <c r="V403" s="1" t="s">
        <v>117</v>
      </c>
      <c r="W403" s="1" t="s">
        <v>482</v>
      </c>
      <c r="X403" s="1" t="s">
        <v>483</v>
      </c>
    </row>
    <row r="404" spans="1:24" hidden="1" x14ac:dyDescent="0.15">
      <c r="A404" s="1" t="s">
        <v>182</v>
      </c>
      <c r="B404" s="1" t="s">
        <v>110</v>
      </c>
      <c r="C404" s="1" t="s">
        <v>85</v>
      </c>
      <c r="D404" s="1" t="s">
        <v>93</v>
      </c>
      <c r="E404" s="1" t="s">
        <v>80</v>
      </c>
      <c r="F404" s="1" t="s">
        <v>139</v>
      </c>
      <c r="G404" s="1"/>
      <c r="H404" s="1"/>
      <c r="I404" s="1" t="s">
        <v>106</v>
      </c>
      <c r="J404" s="4">
        <v>45315</v>
      </c>
      <c r="K404" s="4">
        <v>45310</v>
      </c>
      <c r="L404" s="1" t="s">
        <v>63</v>
      </c>
      <c r="M404" s="5">
        <v>50.56</v>
      </c>
      <c r="N404" s="5" t="s">
        <v>64</v>
      </c>
      <c r="O404" s="5" t="s">
        <v>65</v>
      </c>
      <c r="P404" s="5" t="s">
        <v>66</v>
      </c>
      <c r="Q404" s="5" t="str">
        <f t="shared" si="6"/>
        <v>GL500.57300212</v>
      </c>
      <c r="R404" s="104" t="str">
        <f>VLOOKUP($Q404,[9]Map!$D:$F,2,FALSE)</f>
        <v>D5701 - Wages &amp; Other</v>
      </c>
      <c r="S404" s="104" t="str">
        <f>VLOOKUP($Q404,[9]Map!$D:$F,3,FALSE)</f>
        <v>AC5710 - Wages Salaries &amp; Benefits</v>
      </c>
      <c r="T404" s="245" t="str">
        <f>VLOOKUP(D404,[9]Map!$A$12:$B$21,2,FALSE)</f>
        <v>GL journal entry</v>
      </c>
      <c r="U404" s="5"/>
      <c r="V404" s="1" t="s">
        <v>117</v>
      </c>
      <c r="W404" s="1" t="s">
        <v>484</v>
      </c>
      <c r="X404" s="1" t="s">
        <v>485</v>
      </c>
    </row>
    <row r="405" spans="1:24" hidden="1" x14ac:dyDescent="0.15">
      <c r="A405" s="1" t="s">
        <v>182</v>
      </c>
      <c r="B405" s="1" t="s">
        <v>110</v>
      </c>
      <c r="C405" s="1" t="s">
        <v>85</v>
      </c>
      <c r="D405" s="1" t="s">
        <v>93</v>
      </c>
      <c r="E405" s="1" t="s">
        <v>495</v>
      </c>
      <c r="F405" s="1" t="s">
        <v>330</v>
      </c>
      <c r="G405" s="1"/>
      <c r="H405" s="1"/>
      <c r="I405" s="1" t="s">
        <v>106</v>
      </c>
      <c r="J405" s="4">
        <v>45351</v>
      </c>
      <c r="K405" s="4">
        <v>45351</v>
      </c>
      <c r="L405" s="1" t="s">
        <v>63</v>
      </c>
      <c r="M405" s="5">
        <v>-50.56</v>
      </c>
      <c r="N405" s="5" t="s">
        <v>64</v>
      </c>
      <c r="O405" s="5" t="s">
        <v>65</v>
      </c>
      <c r="P405" s="5" t="s">
        <v>66</v>
      </c>
      <c r="Q405" s="5" t="str">
        <f t="shared" si="6"/>
        <v>GL500.57300212</v>
      </c>
      <c r="R405" s="104" t="str">
        <f>VLOOKUP($Q405,[9]Map!$D:$F,2,FALSE)</f>
        <v>D5701 - Wages &amp; Other</v>
      </c>
      <c r="S405" s="104" t="str">
        <f>VLOOKUP($Q405,[9]Map!$D:$F,3,FALSE)</f>
        <v>AC5710 - Wages Salaries &amp; Benefits</v>
      </c>
      <c r="T405" s="245" t="str">
        <f>VLOOKUP(D405,[9]Map!$A$12:$B$21,2,FALSE)</f>
        <v>GL journal entry</v>
      </c>
      <c r="U405" s="5"/>
      <c r="V405" s="1" t="s">
        <v>116</v>
      </c>
      <c r="W405" s="1" t="s">
        <v>492</v>
      </c>
      <c r="X405" s="1" t="s">
        <v>493</v>
      </c>
    </row>
    <row r="406" spans="1:24" hidden="1" x14ac:dyDescent="0.15">
      <c r="A406" s="1" t="s">
        <v>182</v>
      </c>
      <c r="B406" s="1" t="s">
        <v>110</v>
      </c>
      <c r="C406" s="1" t="s">
        <v>85</v>
      </c>
      <c r="D406" s="1" t="s">
        <v>93</v>
      </c>
      <c r="E406" s="1" t="s">
        <v>495</v>
      </c>
      <c r="F406" s="1" t="s">
        <v>330</v>
      </c>
      <c r="G406" s="1"/>
      <c r="H406" s="1"/>
      <c r="I406" s="1" t="s">
        <v>106</v>
      </c>
      <c r="J406" s="4">
        <v>45351</v>
      </c>
      <c r="K406" s="4">
        <v>45351</v>
      </c>
      <c r="L406" s="1" t="s">
        <v>63</v>
      </c>
      <c r="M406" s="5">
        <v>-50.56</v>
      </c>
      <c r="N406" s="5" t="s">
        <v>64</v>
      </c>
      <c r="O406" s="5" t="s">
        <v>65</v>
      </c>
      <c r="P406" s="5" t="s">
        <v>66</v>
      </c>
      <c r="Q406" s="5" t="str">
        <f t="shared" si="6"/>
        <v>GL500.57300212</v>
      </c>
      <c r="R406" s="104" t="str">
        <f>VLOOKUP($Q406,[9]Map!$D:$F,2,FALSE)</f>
        <v>D5701 - Wages &amp; Other</v>
      </c>
      <c r="S406" s="104" t="str">
        <f>VLOOKUP($Q406,[9]Map!$D:$F,3,FALSE)</f>
        <v>AC5710 - Wages Salaries &amp; Benefits</v>
      </c>
      <c r="T406" s="245" t="str">
        <f>VLOOKUP(D406,[9]Map!$A$12:$B$21,2,FALSE)</f>
        <v>GL journal entry</v>
      </c>
      <c r="U406" s="5"/>
      <c r="V406" s="1" t="s">
        <v>116</v>
      </c>
      <c r="W406" s="1" t="s">
        <v>492</v>
      </c>
      <c r="X406" s="1" t="s">
        <v>493</v>
      </c>
    </row>
    <row r="407" spans="1:24" hidden="1" x14ac:dyDescent="0.15">
      <c r="A407" s="1" t="s">
        <v>182</v>
      </c>
      <c r="B407" s="1" t="s">
        <v>110</v>
      </c>
      <c r="C407" s="1" t="s">
        <v>85</v>
      </c>
      <c r="D407" s="1" t="s">
        <v>93</v>
      </c>
      <c r="E407" s="1" t="s">
        <v>80</v>
      </c>
      <c r="F407" s="1" t="s">
        <v>330</v>
      </c>
      <c r="G407" s="1"/>
      <c r="H407" s="1"/>
      <c r="I407" s="1" t="s">
        <v>106</v>
      </c>
      <c r="J407" s="4">
        <v>45336</v>
      </c>
      <c r="K407" s="4">
        <v>45324</v>
      </c>
      <c r="L407" s="1" t="s">
        <v>63</v>
      </c>
      <c r="M407" s="5">
        <v>50.56</v>
      </c>
      <c r="N407" s="5" t="s">
        <v>64</v>
      </c>
      <c r="O407" s="5" t="s">
        <v>65</v>
      </c>
      <c r="P407" s="5" t="s">
        <v>66</v>
      </c>
      <c r="Q407" s="5" t="str">
        <f t="shared" si="6"/>
        <v>GL500.57300212</v>
      </c>
      <c r="R407" s="104" t="str">
        <f>VLOOKUP($Q407,[9]Map!$D:$F,2,FALSE)</f>
        <v>D5701 - Wages &amp; Other</v>
      </c>
      <c r="S407" s="104" t="str">
        <f>VLOOKUP($Q407,[9]Map!$D:$F,3,FALSE)</f>
        <v>AC5710 - Wages Salaries &amp; Benefits</v>
      </c>
      <c r="T407" s="245" t="str">
        <f>VLOOKUP(D407,[9]Map!$A$12:$B$21,2,FALSE)</f>
        <v>GL journal entry</v>
      </c>
      <c r="U407" s="5"/>
      <c r="V407" s="1" t="s">
        <v>117</v>
      </c>
      <c r="W407" s="1" t="s">
        <v>486</v>
      </c>
      <c r="X407" s="1" t="s">
        <v>487</v>
      </c>
    </row>
    <row r="408" spans="1:24" hidden="1" x14ac:dyDescent="0.15">
      <c r="A408" s="1" t="s">
        <v>182</v>
      </c>
      <c r="B408" s="1" t="s">
        <v>110</v>
      </c>
      <c r="C408" s="1" t="s">
        <v>85</v>
      </c>
      <c r="D408" s="1" t="s">
        <v>93</v>
      </c>
      <c r="E408" s="1" t="s">
        <v>80</v>
      </c>
      <c r="F408" s="1" t="s">
        <v>330</v>
      </c>
      <c r="G408" s="1"/>
      <c r="H408" s="1"/>
      <c r="I408" s="1" t="s">
        <v>106</v>
      </c>
      <c r="J408" s="4">
        <v>45352</v>
      </c>
      <c r="K408" s="4">
        <v>45338</v>
      </c>
      <c r="L408" s="1" t="s">
        <v>63</v>
      </c>
      <c r="M408" s="5">
        <v>50.56</v>
      </c>
      <c r="N408" s="5" t="s">
        <v>64</v>
      </c>
      <c r="O408" s="5" t="s">
        <v>65</v>
      </c>
      <c r="P408" s="5" t="s">
        <v>66</v>
      </c>
      <c r="Q408" s="5" t="str">
        <f t="shared" si="6"/>
        <v>GL500.57300212</v>
      </c>
      <c r="R408" s="104" t="str">
        <f>VLOOKUP($Q408,[9]Map!$D:$F,2,FALSE)</f>
        <v>D5701 - Wages &amp; Other</v>
      </c>
      <c r="S408" s="104" t="str">
        <f>VLOOKUP($Q408,[9]Map!$D:$F,3,FALSE)</f>
        <v>AC5710 - Wages Salaries &amp; Benefits</v>
      </c>
      <c r="T408" s="245" t="str">
        <f>VLOOKUP(D408,[9]Map!$A$12:$B$21,2,FALSE)</f>
        <v>GL journal entry</v>
      </c>
      <c r="U408" s="5"/>
      <c r="V408" s="1" t="s">
        <v>117</v>
      </c>
      <c r="W408" s="1" t="s">
        <v>488</v>
      </c>
      <c r="X408" s="1" t="s">
        <v>489</v>
      </c>
    </row>
    <row r="409" spans="1:24" hidden="1" x14ac:dyDescent="0.15">
      <c r="A409" s="1" t="s">
        <v>182</v>
      </c>
      <c r="B409" s="1" t="s">
        <v>111</v>
      </c>
      <c r="C409" s="1" t="s">
        <v>87</v>
      </c>
      <c r="D409" s="1" t="s">
        <v>93</v>
      </c>
      <c r="E409" s="1" t="s">
        <v>80</v>
      </c>
      <c r="F409" s="1" t="s">
        <v>139</v>
      </c>
      <c r="G409" s="1"/>
      <c r="H409" s="1"/>
      <c r="I409" s="1" t="s">
        <v>106</v>
      </c>
      <c r="J409" s="4">
        <v>45307</v>
      </c>
      <c r="K409" s="4">
        <v>45296</v>
      </c>
      <c r="L409" s="1" t="s">
        <v>63</v>
      </c>
      <c r="M409" s="5">
        <v>834.62</v>
      </c>
      <c r="N409" s="5" t="s">
        <v>64</v>
      </c>
      <c r="O409" s="5" t="s">
        <v>65</v>
      </c>
      <c r="P409" s="5" t="s">
        <v>66</v>
      </c>
      <c r="Q409" s="5" t="str">
        <f t="shared" si="6"/>
        <v>GL500.57310028</v>
      </c>
      <c r="R409" s="104" t="str">
        <f>VLOOKUP($Q409,[9]Map!$D:$F,2,FALSE)</f>
        <v>D5701 - Wages &amp; Other</v>
      </c>
      <c r="S409" s="104" t="str">
        <f>VLOOKUP($Q409,[9]Map!$D:$F,3,FALSE)</f>
        <v>AC5710 - Wages Salaries &amp; Benefits</v>
      </c>
      <c r="T409" s="245" t="str">
        <f>VLOOKUP(D409,[9]Map!$A$12:$B$21,2,FALSE)</f>
        <v>GL journal entry</v>
      </c>
      <c r="U409" s="5"/>
      <c r="V409" s="1" t="s">
        <v>117</v>
      </c>
      <c r="W409" s="1" t="s">
        <v>482</v>
      </c>
      <c r="X409" s="1" t="s">
        <v>483</v>
      </c>
    </row>
    <row r="410" spans="1:24" hidden="1" x14ac:dyDescent="0.15">
      <c r="A410" s="1" t="s">
        <v>182</v>
      </c>
      <c r="B410" s="1" t="s">
        <v>111</v>
      </c>
      <c r="C410" s="1" t="s">
        <v>87</v>
      </c>
      <c r="D410" s="1" t="s">
        <v>93</v>
      </c>
      <c r="E410" s="1" t="s">
        <v>80</v>
      </c>
      <c r="F410" s="1" t="s">
        <v>139</v>
      </c>
      <c r="G410" s="1"/>
      <c r="H410" s="1"/>
      <c r="I410" s="1" t="s">
        <v>106</v>
      </c>
      <c r="J410" s="4">
        <v>45315</v>
      </c>
      <c r="K410" s="4">
        <v>45310</v>
      </c>
      <c r="L410" s="1" t="s">
        <v>63</v>
      </c>
      <c r="M410" s="5">
        <v>834.62</v>
      </c>
      <c r="N410" s="5" t="s">
        <v>64</v>
      </c>
      <c r="O410" s="5" t="s">
        <v>65</v>
      </c>
      <c r="P410" s="5" t="s">
        <v>66</v>
      </c>
      <c r="Q410" s="5" t="str">
        <f t="shared" si="6"/>
        <v>GL500.57310028</v>
      </c>
      <c r="R410" s="104" t="str">
        <f>VLOOKUP($Q410,[9]Map!$D:$F,2,FALSE)</f>
        <v>D5701 - Wages &amp; Other</v>
      </c>
      <c r="S410" s="104" t="str">
        <f>VLOOKUP($Q410,[9]Map!$D:$F,3,FALSE)</f>
        <v>AC5710 - Wages Salaries &amp; Benefits</v>
      </c>
      <c r="T410" s="245" t="str">
        <f>VLOOKUP(D410,[9]Map!$A$12:$B$21,2,FALSE)</f>
        <v>GL journal entry</v>
      </c>
      <c r="U410" s="5"/>
      <c r="V410" s="1" t="s">
        <v>117</v>
      </c>
      <c r="W410" s="1" t="s">
        <v>484</v>
      </c>
      <c r="X410" s="1" t="s">
        <v>485</v>
      </c>
    </row>
    <row r="411" spans="1:24" hidden="1" x14ac:dyDescent="0.15">
      <c r="A411" s="1" t="s">
        <v>182</v>
      </c>
      <c r="B411" s="1" t="s">
        <v>111</v>
      </c>
      <c r="C411" s="1" t="s">
        <v>87</v>
      </c>
      <c r="D411" s="1" t="s">
        <v>93</v>
      </c>
      <c r="E411" s="1" t="s">
        <v>80</v>
      </c>
      <c r="F411" s="1" t="s">
        <v>330</v>
      </c>
      <c r="G411" s="1"/>
      <c r="H411" s="1"/>
      <c r="I411" s="1" t="s">
        <v>106</v>
      </c>
      <c r="J411" s="4">
        <v>45336</v>
      </c>
      <c r="K411" s="4">
        <v>45324</v>
      </c>
      <c r="L411" s="1" t="s">
        <v>63</v>
      </c>
      <c r="M411" s="5">
        <v>834.62</v>
      </c>
      <c r="N411" s="5" t="s">
        <v>64</v>
      </c>
      <c r="O411" s="5" t="s">
        <v>65</v>
      </c>
      <c r="P411" s="5" t="s">
        <v>66</v>
      </c>
      <c r="Q411" s="5" t="str">
        <f t="shared" si="6"/>
        <v>GL500.57310028</v>
      </c>
      <c r="R411" s="104" t="str">
        <f>VLOOKUP($Q411,[9]Map!$D:$F,2,FALSE)</f>
        <v>D5701 - Wages &amp; Other</v>
      </c>
      <c r="S411" s="104" t="str">
        <f>VLOOKUP($Q411,[9]Map!$D:$F,3,FALSE)</f>
        <v>AC5710 - Wages Salaries &amp; Benefits</v>
      </c>
      <c r="T411" s="245" t="str">
        <f>VLOOKUP(D411,[9]Map!$A$12:$B$21,2,FALSE)</f>
        <v>GL journal entry</v>
      </c>
      <c r="U411" s="5"/>
      <c r="V411" s="1" t="s">
        <v>117</v>
      </c>
      <c r="W411" s="1" t="s">
        <v>486</v>
      </c>
      <c r="X411" s="1" t="s">
        <v>487</v>
      </c>
    </row>
    <row r="412" spans="1:24" hidden="1" x14ac:dyDescent="0.15">
      <c r="A412" s="1" t="s">
        <v>182</v>
      </c>
      <c r="B412" s="1" t="s">
        <v>111</v>
      </c>
      <c r="C412" s="1" t="s">
        <v>87</v>
      </c>
      <c r="D412" s="1" t="s">
        <v>93</v>
      </c>
      <c r="E412" s="1" t="s">
        <v>80</v>
      </c>
      <c r="F412" s="1" t="s">
        <v>330</v>
      </c>
      <c r="G412" s="1"/>
      <c r="H412" s="1"/>
      <c r="I412" s="1" t="s">
        <v>106</v>
      </c>
      <c r="J412" s="4">
        <v>45352</v>
      </c>
      <c r="K412" s="4">
        <v>45338</v>
      </c>
      <c r="L412" s="1" t="s">
        <v>63</v>
      </c>
      <c r="M412" s="5">
        <v>834.62</v>
      </c>
      <c r="N412" s="5" t="s">
        <v>64</v>
      </c>
      <c r="O412" s="5" t="s">
        <v>65</v>
      </c>
      <c r="P412" s="5" t="s">
        <v>66</v>
      </c>
      <c r="Q412" s="5" t="str">
        <f t="shared" si="6"/>
        <v>GL500.57310028</v>
      </c>
      <c r="R412" s="104" t="str">
        <f>VLOOKUP($Q412,[9]Map!$D:$F,2,FALSE)</f>
        <v>D5701 - Wages &amp; Other</v>
      </c>
      <c r="S412" s="104" t="str">
        <f>VLOOKUP($Q412,[9]Map!$D:$F,3,FALSE)</f>
        <v>AC5710 - Wages Salaries &amp; Benefits</v>
      </c>
      <c r="T412" s="245" t="str">
        <f>VLOOKUP(D412,[9]Map!$A$12:$B$21,2,FALSE)</f>
        <v>GL journal entry</v>
      </c>
      <c r="U412" s="5"/>
      <c r="V412" s="1" t="s">
        <v>117</v>
      </c>
      <c r="W412" s="1" t="s">
        <v>488</v>
      </c>
      <c r="X412" s="1" t="s">
        <v>489</v>
      </c>
    </row>
    <row r="413" spans="1:24" hidden="1" x14ac:dyDescent="0.15">
      <c r="A413" s="1" t="s">
        <v>182</v>
      </c>
      <c r="B413" s="1" t="s">
        <v>112</v>
      </c>
      <c r="C413" s="1" t="s">
        <v>89</v>
      </c>
      <c r="D413" s="1" t="s">
        <v>93</v>
      </c>
      <c r="E413" s="1" t="s">
        <v>496</v>
      </c>
      <c r="F413" s="1" t="s">
        <v>139</v>
      </c>
      <c r="G413" s="1"/>
      <c r="H413" s="1"/>
      <c r="I413" s="1" t="s">
        <v>106</v>
      </c>
      <c r="J413" s="4">
        <v>45322</v>
      </c>
      <c r="K413" s="4">
        <v>45322</v>
      </c>
      <c r="L413" s="1" t="s">
        <v>63</v>
      </c>
      <c r="M413" s="5">
        <v>-2017.43</v>
      </c>
      <c r="N413" s="5" t="s">
        <v>64</v>
      </c>
      <c r="O413" s="5" t="s">
        <v>65</v>
      </c>
      <c r="P413" s="5" t="s">
        <v>66</v>
      </c>
      <c r="Q413" s="5" t="str">
        <f t="shared" si="6"/>
        <v>GL500.57800077</v>
      </c>
      <c r="R413" s="104" t="str">
        <f>VLOOKUP($Q413,[9]Map!$D:$F,2,FALSE)</f>
        <v>D5701 - Wages &amp; Other</v>
      </c>
      <c r="S413" s="104" t="str">
        <f>VLOOKUP($Q413,[9]Map!$D:$F,3,FALSE)</f>
        <v>AC5710 - Wages Salaries &amp; Benefits</v>
      </c>
      <c r="T413" s="245" t="str">
        <f>VLOOKUP(D413,[9]Map!$A$12:$B$21,2,FALSE)</f>
        <v>GL journal entry</v>
      </c>
      <c r="U413" s="5"/>
      <c r="V413" s="1" t="s">
        <v>117</v>
      </c>
      <c r="W413" s="1" t="s">
        <v>497</v>
      </c>
      <c r="X413" s="1" t="s">
        <v>498</v>
      </c>
    </row>
    <row r="414" spans="1:24" hidden="1" x14ac:dyDescent="0.15">
      <c r="A414" s="1" t="s">
        <v>182</v>
      </c>
      <c r="B414" s="1" t="s">
        <v>112</v>
      </c>
      <c r="C414" s="1" t="s">
        <v>89</v>
      </c>
      <c r="D414" s="1" t="s">
        <v>93</v>
      </c>
      <c r="E414" s="1" t="s">
        <v>80</v>
      </c>
      <c r="F414" s="1" t="s">
        <v>139</v>
      </c>
      <c r="G414" s="1"/>
      <c r="H414" s="1"/>
      <c r="I414" s="1" t="s">
        <v>106</v>
      </c>
      <c r="J414" s="4">
        <v>45307</v>
      </c>
      <c r="K414" s="4">
        <v>45296</v>
      </c>
      <c r="L414" s="1" t="s">
        <v>63</v>
      </c>
      <c r="M414" s="5">
        <v>23.25</v>
      </c>
      <c r="N414" s="5" t="s">
        <v>64</v>
      </c>
      <c r="O414" s="5" t="s">
        <v>65</v>
      </c>
      <c r="P414" s="5" t="s">
        <v>66</v>
      </c>
      <c r="Q414" s="5" t="str">
        <f t="shared" si="6"/>
        <v>GL500.57800077</v>
      </c>
      <c r="R414" s="104" t="str">
        <f>VLOOKUP($Q414,[9]Map!$D:$F,2,FALSE)</f>
        <v>D5701 - Wages &amp; Other</v>
      </c>
      <c r="S414" s="104" t="str">
        <f>VLOOKUP($Q414,[9]Map!$D:$F,3,FALSE)</f>
        <v>AC5710 - Wages Salaries &amp; Benefits</v>
      </c>
      <c r="T414" s="245" t="str">
        <f>VLOOKUP(D414,[9]Map!$A$12:$B$21,2,FALSE)</f>
        <v>GL journal entry</v>
      </c>
      <c r="U414" s="5"/>
      <c r="V414" s="1" t="s">
        <v>117</v>
      </c>
      <c r="W414" s="1" t="s">
        <v>482</v>
      </c>
      <c r="X414" s="1" t="s">
        <v>483</v>
      </c>
    </row>
    <row r="415" spans="1:24" hidden="1" x14ac:dyDescent="0.15">
      <c r="A415" s="1" t="s">
        <v>182</v>
      </c>
      <c r="B415" s="1" t="s">
        <v>112</v>
      </c>
      <c r="C415" s="1" t="s">
        <v>89</v>
      </c>
      <c r="D415" s="1" t="s">
        <v>93</v>
      </c>
      <c r="E415" s="1" t="s">
        <v>80</v>
      </c>
      <c r="F415" s="1" t="s">
        <v>139</v>
      </c>
      <c r="G415" s="1"/>
      <c r="H415" s="1"/>
      <c r="I415" s="1" t="s">
        <v>106</v>
      </c>
      <c r="J415" s="4">
        <v>45315</v>
      </c>
      <c r="K415" s="4">
        <v>45310</v>
      </c>
      <c r="L415" s="1" t="s">
        <v>63</v>
      </c>
      <c r="M415" s="5">
        <v>23.25</v>
      </c>
      <c r="N415" s="5" t="s">
        <v>64</v>
      </c>
      <c r="O415" s="5" t="s">
        <v>65</v>
      </c>
      <c r="P415" s="5" t="s">
        <v>66</v>
      </c>
      <c r="Q415" s="5" t="str">
        <f t="shared" si="6"/>
        <v>GL500.57800077</v>
      </c>
      <c r="R415" s="104" t="str">
        <f>VLOOKUP($Q415,[9]Map!$D:$F,2,FALSE)</f>
        <v>D5701 - Wages &amp; Other</v>
      </c>
      <c r="S415" s="104" t="str">
        <f>VLOOKUP($Q415,[9]Map!$D:$F,3,FALSE)</f>
        <v>AC5710 - Wages Salaries &amp; Benefits</v>
      </c>
      <c r="T415" s="245" t="str">
        <f>VLOOKUP(D415,[9]Map!$A$12:$B$21,2,FALSE)</f>
        <v>GL journal entry</v>
      </c>
      <c r="U415" s="5"/>
      <c r="V415" s="1" t="s">
        <v>117</v>
      </c>
      <c r="W415" s="1" t="s">
        <v>484</v>
      </c>
      <c r="X415" s="1" t="s">
        <v>485</v>
      </c>
    </row>
    <row r="416" spans="1:24" hidden="1" x14ac:dyDescent="0.15">
      <c r="A416" s="1" t="s">
        <v>182</v>
      </c>
      <c r="B416" s="1" t="s">
        <v>112</v>
      </c>
      <c r="C416" s="1" t="s">
        <v>89</v>
      </c>
      <c r="D416" s="1" t="s">
        <v>93</v>
      </c>
      <c r="E416" s="1" t="s">
        <v>96</v>
      </c>
      <c r="F416" s="1" t="s">
        <v>139</v>
      </c>
      <c r="G416" s="1"/>
      <c r="H416" s="1"/>
      <c r="I416" s="1" t="s">
        <v>106</v>
      </c>
      <c r="J416" s="4">
        <v>45323</v>
      </c>
      <c r="K416" s="4">
        <v>45322</v>
      </c>
      <c r="L416" s="1" t="s">
        <v>63</v>
      </c>
      <c r="M416" s="5">
        <v>1046.75</v>
      </c>
      <c r="N416" s="5" t="s">
        <v>64</v>
      </c>
      <c r="O416" s="5" t="s">
        <v>65</v>
      </c>
      <c r="P416" s="5" t="s">
        <v>66</v>
      </c>
      <c r="Q416" s="5" t="str">
        <f t="shared" si="6"/>
        <v>GL500.57800077</v>
      </c>
      <c r="R416" s="104" t="str">
        <f>VLOOKUP($Q416,[9]Map!$D:$F,2,FALSE)</f>
        <v>D5701 - Wages &amp; Other</v>
      </c>
      <c r="S416" s="104" t="str">
        <f>VLOOKUP($Q416,[9]Map!$D:$F,3,FALSE)</f>
        <v>AC5710 - Wages Salaries &amp; Benefits</v>
      </c>
      <c r="T416" s="245" t="str">
        <f>VLOOKUP(D416,[9]Map!$A$12:$B$21,2,FALSE)</f>
        <v>GL journal entry</v>
      </c>
      <c r="U416" s="5"/>
      <c r="V416" s="1" t="s">
        <v>117</v>
      </c>
      <c r="W416" s="1" t="s">
        <v>499</v>
      </c>
      <c r="X416" s="1" t="s">
        <v>500</v>
      </c>
    </row>
    <row r="417" spans="1:24" hidden="1" x14ac:dyDescent="0.15">
      <c r="A417" s="1" t="s">
        <v>182</v>
      </c>
      <c r="B417" s="1" t="s">
        <v>112</v>
      </c>
      <c r="C417" s="1" t="s">
        <v>89</v>
      </c>
      <c r="D417" s="1" t="s">
        <v>93</v>
      </c>
      <c r="E417" s="1" t="s">
        <v>490</v>
      </c>
      <c r="F417" s="1" t="s">
        <v>139</v>
      </c>
      <c r="G417" s="1"/>
      <c r="H417" s="1"/>
      <c r="I417" s="1" t="s">
        <v>106</v>
      </c>
      <c r="J417" s="4">
        <v>45322</v>
      </c>
      <c r="K417" s="4">
        <v>45322</v>
      </c>
      <c r="L417" s="1" t="s">
        <v>63</v>
      </c>
      <c r="M417" s="5">
        <v>93.6</v>
      </c>
      <c r="N417" s="5" t="s">
        <v>64</v>
      </c>
      <c r="O417" s="5" t="s">
        <v>65</v>
      </c>
      <c r="P417" s="5" t="s">
        <v>66</v>
      </c>
      <c r="Q417" s="5" t="str">
        <f t="shared" si="6"/>
        <v>GL500.57800077</v>
      </c>
      <c r="R417" s="104" t="str">
        <f>VLOOKUP($Q417,[9]Map!$D:$F,2,FALSE)</f>
        <v>D5701 - Wages &amp; Other</v>
      </c>
      <c r="S417" s="104" t="str">
        <f>VLOOKUP($Q417,[9]Map!$D:$F,3,FALSE)</f>
        <v>AC5710 - Wages Salaries &amp; Benefits</v>
      </c>
      <c r="T417" s="245" t="str">
        <f>VLOOKUP(D417,[9]Map!$A$12:$B$21,2,FALSE)</f>
        <v>GL journal entry</v>
      </c>
      <c r="U417" s="5"/>
      <c r="V417" s="1" t="s">
        <v>116</v>
      </c>
      <c r="W417" s="1" t="s">
        <v>491</v>
      </c>
      <c r="X417" s="1" t="s">
        <v>320</v>
      </c>
    </row>
    <row r="418" spans="1:24" hidden="1" x14ac:dyDescent="0.15">
      <c r="A418" s="1" t="s">
        <v>182</v>
      </c>
      <c r="B418" s="1" t="s">
        <v>112</v>
      </c>
      <c r="C418" s="1" t="s">
        <v>89</v>
      </c>
      <c r="D418" s="1" t="s">
        <v>93</v>
      </c>
      <c r="E418" s="1" t="s">
        <v>490</v>
      </c>
      <c r="F418" s="1" t="s">
        <v>139</v>
      </c>
      <c r="G418" s="1"/>
      <c r="H418" s="1"/>
      <c r="I418" s="1" t="s">
        <v>106</v>
      </c>
      <c r="J418" s="4">
        <v>45322</v>
      </c>
      <c r="K418" s="4">
        <v>45322</v>
      </c>
      <c r="L418" s="1" t="s">
        <v>63</v>
      </c>
      <c r="M418" s="5">
        <v>93.6</v>
      </c>
      <c r="N418" s="5" t="s">
        <v>64</v>
      </c>
      <c r="O418" s="5" t="s">
        <v>65</v>
      </c>
      <c r="P418" s="5" t="s">
        <v>66</v>
      </c>
      <c r="Q418" s="5" t="str">
        <f t="shared" si="6"/>
        <v>GL500.57800077</v>
      </c>
      <c r="R418" s="104" t="str">
        <f>VLOOKUP($Q418,[9]Map!$D:$F,2,FALSE)</f>
        <v>D5701 - Wages &amp; Other</v>
      </c>
      <c r="S418" s="104" t="str">
        <f>VLOOKUP($Q418,[9]Map!$D:$F,3,FALSE)</f>
        <v>AC5710 - Wages Salaries &amp; Benefits</v>
      </c>
      <c r="T418" s="245" t="str">
        <f>VLOOKUP(D418,[9]Map!$A$12:$B$21,2,FALSE)</f>
        <v>GL journal entry</v>
      </c>
      <c r="U418" s="5"/>
      <c r="V418" s="1" t="s">
        <v>116</v>
      </c>
      <c r="W418" s="1" t="s">
        <v>491</v>
      </c>
      <c r="X418" s="1" t="s">
        <v>320</v>
      </c>
    </row>
    <row r="419" spans="1:24" hidden="1" x14ac:dyDescent="0.15">
      <c r="A419" s="1" t="s">
        <v>182</v>
      </c>
      <c r="B419" s="1" t="s">
        <v>112</v>
      </c>
      <c r="C419" s="1" t="s">
        <v>89</v>
      </c>
      <c r="D419" s="1" t="s">
        <v>93</v>
      </c>
      <c r="E419" s="1" t="s">
        <v>80</v>
      </c>
      <c r="F419" s="1" t="s">
        <v>330</v>
      </c>
      <c r="G419" s="1"/>
      <c r="H419" s="1"/>
      <c r="I419" s="1" t="s">
        <v>106</v>
      </c>
      <c r="J419" s="4">
        <v>45336</v>
      </c>
      <c r="K419" s="4">
        <v>45324</v>
      </c>
      <c r="L419" s="1" t="s">
        <v>63</v>
      </c>
      <c r="M419" s="5">
        <v>23.25</v>
      </c>
      <c r="N419" s="5" t="s">
        <v>64</v>
      </c>
      <c r="O419" s="5" t="s">
        <v>65</v>
      </c>
      <c r="P419" s="5" t="s">
        <v>66</v>
      </c>
      <c r="Q419" s="5" t="str">
        <f t="shared" si="6"/>
        <v>GL500.57800077</v>
      </c>
      <c r="R419" s="104" t="str">
        <f>VLOOKUP($Q419,[9]Map!$D:$F,2,FALSE)</f>
        <v>D5701 - Wages &amp; Other</v>
      </c>
      <c r="S419" s="104" t="str">
        <f>VLOOKUP($Q419,[9]Map!$D:$F,3,FALSE)</f>
        <v>AC5710 - Wages Salaries &amp; Benefits</v>
      </c>
      <c r="T419" s="245" t="str">
        <f>VLOOKUP(D419,[9]Map!$A$12:$B$21,2,FALSE)</f>
        <v>GL journal entry</v>
      </c>
      <c r="U419" s="5"/>
      <c r="V419" s="1" t="s">
        <v>117</v>
      </c>
      <c r="W419" s="1" t="s">
        <v>486</v>
      </c>
      <c r="X419" s="1" t="s">
        <v>487</v>
      </c>
    </row>
    <row r="420" spans="1:24" hidden="1" x14ac:dyDescent="0.15">
      <c r="A420" s="1" t="s">
        <v>182</v>
      </c>
      <c r="B420" s="1" t="s">
        <v>112</v>
      </c>
      <c r="C420" s="1" t="s">
        <v>89</v>
      </c>
      <c r="D420" s="1" t="s">
        <v>93</v>
      </c>
      <c r="E420" s="1" t="s">
        <v>96</v>
      </c>
      <c r="F420" s="1" t="s">
        <v>330</v>
      </c>
      <c r="G420" s="1"/>
      <c r="H420" s="1"/>
      <c r="I420" s="1" t="s">
        <v>106</v>
      </c>
      <c r="J420" s="4">
        <v>45351</v>
      </c>
      <c r="K420" s="4">
        <v>45351</v>
      </c>
      <c r="L420" s="1" t="s">
        <v>63</v>
      </c>
      <c r="M420" s="5">
        <v>1046.75</v>
      </c>
      <c r="N420" s="5" t="s">
        <v>64</v>
      </c>
      <c r="O420" s="5" t="s">
        <v>65</v>
      </c>
      <c r="P420" s="5" t="s">
        <v>66</v>
      </c>
      <c r="Q420" s="5" t="str">
        <f t="shared" si="6"/>
        <v>GL500.57800077</v>
      </c>
      <c r="R420" s="104" t="str">
        <f>VLOOKUP($Q420,[9]Map!$D:$F,2,FALSE)</f>
        <v>D5701 - Wages &amp; Other</v>
      </c>
      <c r="S420" s="104" t="str">
        <f>VLOOKUP($Q420,[9]Map!$D:$F,3,FALSE)</f>
        <v>AC5710 - Wages Salaries &amp; Benefits</v>
      </c>
      <c r="T420" s="245" t="str">
        <f>VLOOKUP(D420,[9]Map!$A$12:$B$21,2,FALSE)</f>
        <v>GL journal entry</v>
      </c>
      <c r="U420" s="5"/>
      <c r="V420" s="1" t="s">
        <v>117</v>
      </c>
      <c r="W420" s="1" t="s">
        <v>501</v>
      </c>
      <c r="X420" s="1" t="s">
        <v>502</v>
      </c>
    </row>
    <row r="421" spans="1:24" hidden="1" x14ac:dyDescent="0.15">
      <c r="A421" s="1" t="s">
        <v>182</v>
      </c>
      <c r="B421" s="1" t="s">
        <v>112</v>
      </c>
      <c r="C421" s="1" t="s">
        <v>89</v>
      </c>
      <c r="D421" s="1" t="s">
        <v>93</v>
      </c>
      <c r="E421" s="1" t="s">
        <v>80</v>
      </c>
      <c r="F421" s="1" t="s">
        <v>330</v>
      </c>
      <c r="G421" s="1"/>
      <c r="H421" s="1"/>
      <c r="I421" s="1" t="s">
        <v>106</v>
      </c>
      <c r="J421" s="4">
        <v>45352</v>
      </c>
      <c r="K421" s="4">
        <v>45338</v>
      </c>
      <c r="L421" s="1" t="s">
        <v>63</v>
      </c>
      <c r="M421" s="5">
        <v>23.25</v>
      </c>
      <c r="N421" s="5" t="s">
        <v>64</v>
      </c>
      <c r="O421" s="5" t="s">
        <v>65</v>
      </c>
      <c r="P421" s="5" t="s">
        <v>66</v>
      </c>
      <c r="Q421" s="5" t="str">
        <f t="shared" si="6"/>
        <v>GL500.57800077</v>
      </c>
      <c r="R421" s="104" t="str">
        <f>VLOOKUP($Q421,[9]Map!$D:$F,2,FALSE)</f>
        <v>D5701 - Wages &amp; Other</v>
      </c>
      <c r="S421" s="104" t="str">
        <f>VLOOKUP($Q421,[9]Map!$D:$F,3,FALSE)</f>
        <v>AC5710 - Wages Salaries &amp; Benefits</v>
      </c>
      <c r="T421" s="245" t="str">
        <f>VLOOKUP(D421,[9]Map!$A$12:$B$21,2,FALSE)</f>
        <v>GL journal entry</v>
      </c>
      <c r="U421" s="5"/>
      <c r="V421" s="1" t="s">
        <v>117</v>
      </c>
      <c r="W421" s="1" t="s">
        <v>488</v>
      </c>
      <c r="X421" s="1" t="s">
        <v>489</v>
      </c>
    </row>
    <row r="422" spans="1:24" hidden="1" x14ac:dyDescent="0.15">
      <c r="A422" s="1" t="s">
        <v>182</v>
      </c>
      <c r="B422" s="1" t="s">
        <v>112</v>
      </c>
      <c r="C422" s="1" t="s">
        <v>89</v>
      </c>
      <c r="D422" s="1" t="s">
        <v>93</v>
      </c>
      <c r="E422" s="1" t="s">
        <v>490</v>
      </c>
      <c r="F422" s="1" t="s">
        <v>330</v>
      </c>
      <c r="G422" s="1"/>
      <c r="H422" s="1"/>
      <c r="I422" s="1" t="s">
        <v>106</v>
      </c>
      <c r="J422" s="4">
        <v>45351</v>
      </c>
      <c r="K422" s="4">
        <v>45351</v>
      </c>
      <c r="L422" s="1" t="s">
        <v>63</v>
      </c>
      <c r="M422" s="5">
        <v>93.6</v>
      </c>
      <c r="N422" s="5" t="s">
        <v>64</v>
      </c>
      <c r="O422" s="5" t="s">
        <v>65</v>
      </c>
      <c r="P422" s="5" t="s">
        <v>66</v>
      </c>
      <c r="Q422" s="5" t="str">
        <f t="shared" si="6"/>
        <v>GL500.57800077</v>
      </c>
      <c r="R422" s="104" t="str">
        <f>VLOOKUP($Q422,[9]Map!$D:$F,2,FALSE)</f>
        <v>D5701 - Wages &amp; Other</v>
      </c>
      <c r="S422" s="104" t="str">
        <f>VLOOKUP($Q422,[9]Map!$D:$F,3,FALSE)</f>
        <v>AC5710 - Wages Salaries &amp; Benefits</v>
      </c>
      <c r="T422" s="245" t="str">
        <f>VLOOKUP(D422,[9]Map!$A$12:$B$21,2,FALSE)</f>
        <v>GL journal entry</v>
      </c>
      <c r="U422" s="5"/>
      <c r="V422" s="1" t="s">
        <v>116</v>
      </c>
      <c r="W422" s="1" t="s">
        <v>492</v>
      </c>
      <c r="X422" s="1" t="s">
        <v>493</v>
      </c>
    </row>
    <row r="423" spans="1:24" hidden="1" x14ac:dyDescent="0.15">
      <c r="A423" s="1" t="s">
        <v>182</v>
      </c>
      <c r="B423" s="1" t="s">
        <v>112</v>
      </c>
      <c r="C423" s="1" t="s">
        <v>89</v>
      </c>
      <c r="D423" s="1" t="s">
        <v>93</v>
      </c>
      <c r="E423" s="1" t="s">
        <v>490</v>
      </c>
      <c r="F423" s="1" t="s">
        <v>330</v>
      </c>
      <c r="G423" s="1"/>
      <c r="H423" s="1"/>
      <c r="I423" s="1" t="s">
        <v>106</v>
      </c>
      <c r="J423" s="4">
        <v>45351</v>
      </c>
      <c r="K423" s="4">
        <v>45351</v>
      </c>
      <c r="L423" s="1" t="s">
        <v>63</v>
      </c>
      <c r="M423" s="5">
        <v>93.6</v>
      </c>
      <c r="N423" s="5" t="s">
        <v>64</v>
      </c>
      <c r="O423" s="5" t="s">
        <v>65</v>
      </c>
      <c r="P423" s="5" t="s">
        <v>66</v>
      </c>
      <c r="Q423" s="5" t="str">
        <f t="shared" si="6"/>
        <v>GL500.57800077</v>
      </c>
      <c r="R423" s="104" t="str">
        <f>VLOOKUP($Q423,[9]Map!$D:$F,2,FALSE)</f>
        <v>D5701 - Wages &amp; Other</v>
      </c>
      <c r="S423" s="104" t="str">
        <f>VLOOKUP($Q423,[9]Map!$D:$F,3,FALSE)</f>
        <v>AC5710 - Wages Salaries &amp; Benefits</v>
      </c>
      <c r="T423" s="245" t="str">
        <f>VLOOKUP(D423,[9]Map!$A$12:$B$21,2,FALSE)</f>
        <v>GL journal entry</v>
      </c>
      <c r="U423" s="5"/>
      <c r="V423" s="1" t="s">
        <v>116</v>
      </c>
      <c r="W423" s="1" t="s">
        <v>492</v>
      </c>
      <c r="X423" s="1" t="s">
        <v>493</v>
      </c>
    </row>
    <row r="424" spans="1:24" hidden="1" x14ac:dyDescent="0.15">
      <c r="A424" s="1" t="s">
        <v>182</v>
      </c>
      <c r="B424" s="1" t="s">
        <v>113</v>
      </c>
      <c r="C424" s="1" t="s">
        <v>91</v>
      </c>
      <c r="D424" s="1" t="s">
        <v>93</v>
      </c>
      <c r="E424" s="1" t="s">
        <v>80</v>
      </c>
      <c r="F424" s="1" t="s">
        <v>139</v>
      </c>
      <c r="G424" s="1"/>
      <c r="H424" s="1"/>
      <c r="I424" s="1" t="s">
        <v>106</v>
      </c>
      <c r="J424" s="4">
        <v>45307</v>
      </c>
      <c r="K424" s="4">
        <v>45296</v>
      </c>
      <c r="L424" s="1" t="s">
        <v>63</v>
      </c>
      <c r="M424" s="5">
        <v>14.9</v>
      </c>
      <c r="N424" s="5" t="s">
        <v>64</v>
      </c>
      <c r="O424" s="5" t="s">
        <v>65</v>
      </c>
      <c r="P424" s="5" t="s">
        <v>66</v>
      </c>
      <c r="Q424" s="5" t="str">
        <f t="shared" si="6"/>
        <v>GL500.57800078</v>
      </c>
      <c r="R424" s="104" t="str">
        <f>VLOOKUP($Q424,[9]Map!$D:$F,2,FALSE)</f>
        <v>D5701 - Wages &amp; Other</v>
      </c>
      <c r="S424" s="104" t="str">
        <f>VLOOKUP($Q424,[9]Map!$D:$F,3,FALSE)</f>
        <v>AC5710 - Wages Salaries &amp; Benefits</v>
      </c>
      <c r="T424" s="245" t="str">
        <f>VLOOKUP(D424,[9]Map!$A$12:$B$21,2,FALSE)</f>
        <v>GL journal entry</v>
      </c>
      <c r="U424" s="5"/>
      <c r="V424" s="1" t="s">
        <v>117</v>
      </c>
      <c r="W424" s="1" t="s">
        <v>482</v>
      </c>
      <c r="X424" s="1" t="s">
        <v>483</v>
      </c>
    </row>
    <row r="425" spans="1:24" hidden="1" x14ac:dyDescent="0.15">
      <c r="A425" s="1" t="s">
        <v>182</v>
      </c>
      <c r="B425" s="1" t="s">
        <v>113</v>
      </c>
      <c r="C425" s="1" t="s">
        <v>91</v>
      </c>
      <c r="D425" s="1" t="s">
        <v>93</v>
      </c>
      <c r="E425" s="1" t="s">
        <v>80</v>
      </c>
      <c r="F425" s="1" t="s">
        <v>139</v>
      </c>
      <c r="G425" s="1"/>
      <c r="H425" s="1"/>
      <c r="I425" s="1" t="s">
        <v>106</v>
      </c>
      <c r="J425" s="4">
        <v>45315</v>
      </c>
      <c r="K425" s="4">
        <v>45310</v>
      </c>
      <c r="L425" s="1" t="s">
        <v>63</v>
      </c>
      <c r="M425" s="5">
        <v>14.9</v>
      </c>
      <c r="N425" s="5" t="s">
        <v>64</v>
      </c>
      <c r="O425" s="5" t="s">
        <v>65</v>
      </c>
      <c r="P425" s="5" t="s">
        <v>66</v>
      </c>
      <c r="Q425" s="5" t="str">
        <f t="shared" si="6"/>
        <v>GL500.57800078</v>
      </c>
      <c r="R425" s="104" t="str">
        <f>VLOOKUP($Q425,[9]Map!$D:$F,2,FALSE)</f>
        <v>D5701 - Wages &amp; Other</v>
      </c>
      <c r="S425" s="104" t="str">
        <f>VLOOKUP($Q425,[9]Map!$D:$F,3,FALSE)</f>
        <v>AC5710 - Wages Salaries &amp; Benefits</v>
      </c>
      <c r="T425" s="245" t="str">
        <f>VLOOKUP(D425,[9]Map!$A$12:$B$21,2,FALSE)</f>
        <v>GL journal entry</v>
      </c>
      <c r="U425" s="5"/>
      <c r="V425" s="1" t="s">
        <v>117</v>
      </c>
      <c r="W425" s="1" t="s">
        <v>484</v>
      </c>
      <c r="X425" s="1" t="s">
        <v>485</v>
      </c>
    </row>
    <row r="426" spans="1:24" hidden="1" x14ac:dyDescent="0.15">
      <c r="A426" s="1" t="s">
        <v>182</v>
      </c>
      <c r="B426" s="1" t="s">
        <v>113</v>
      </c>
      <c r="C426" s="1" t="s">
        <v>91</v>
      </c>
      <c r="D426" s="1" t="s">
        <v>93</v>
      </c>
      <c r="E426" s="1" t="s">
        <v>80</v>
      </c>
      <c r="F426" s="1" t="s">
        <v>330</v>
      </c>
      <c r="G426" s="1"/>
      <c r="H426" s="1"/>
      <c r="I426" s="1" t="s">
        <v>106</v>
      </c>
      <c r="J426" s="4">
        <v>45336</v>
      </c>
      <c r="K426" s="4">
        <v>45324</v>
      </c>
      <c r="L426" s="1" t="s">
        <v>63</v>
      </c>
      <c r="M426" s="5">
        <v>14.9</v>
      </c>
      <c r="N426" s="5" t="s">
        <v>64</v>
      </c>
      <c r="O426" s="5" t="s">
        <v>65</v>
      </c>
      <c r="P426" s="5" t="s">
        <v>66</v>
      </c>
      <c r="Q426" s="5" t="str">
        <f t="shared" si="6"/>
        <v>GL500.57800078</v>
      </c>
      <c r="R426" s="104" t="str">
        <f>VLOOKUP($Q426,[9]Map!$D:$F,2,FALSE)</f>
        <v>D5701 - Wages &amp; Other</v>
      </c>
      <c r="S426" s="104" t="str">
        <f>VLOOKUP($Q426,[9]Map!$D:$F,3,FALSE)</f>
        <v>AC5710 - Wages Salaries &amp; Benefits</v>
      </c>
      <c r="T426" s="245" t="str">
        <f>VLOOKUP(D426,[9]Map!$A$12:$B$21,2,FALSE)</f>
        <v>GL journal entry</v>
      </c>
      <c r="U426" s="5"/>
      <c r="V426" s="1" t="s">
        <v>117</v>
      </c>
      <c r="W426" s="1" t="s">
        <v>486</v>
      </c>
      <c r="X426" s="1" t="s">
        <v>487</v>
      </c>
    </row>
    <row r="427" spans="1:24" hidden="1" x14ac:dyDescent="0.15">
      <c r="A427" s="1" t="s">
        <v>182</v>
      </c>
      <c r="B427" s="1" t="s">
        <v>113</v>
      </c>
      <c r="C427" s="1" t="s">
        <v>91</v>
      </c>
      <c r="D427" s="1" t="s">
        <v>93</v>
      </c>
      <c r="E427" s="1" t="s">
        <v>80</v>
      </c>
      <c r="F427" s="1" t="s">
        <v>330</v>
      </c>
      <c r="G427" s="1"/>
      <c r="H427" s="1"/>
      <c r="I427" s="1" t="s">
        <v>106</v>
      </c>
      <c r="J427" s="4">
        <v>45352</v>
      </c>
      <c r="K427" s="4">
        <v>45338</v>
      </c>
      <c r="L427" s="1" t="s">
        <v>63</v>
      </c>
      <c r="M427" s="5">
        <v>14.9</v>
      </c>
      <c r="N427" s="5" t="s">
        <v>64</v>
      </c>
      <c r="O427" s="5" t="s">
        <v>65</v>
      </c>
      <c r="P427" s="5" t="s">
        <v>66</v>
      </c>
      <c r="Q427" s="5" t="str">
        <f t="shared" si="6"/>
        <v>GL500.57800078</v>
      </c>
      <c r="R427" s="104" t="str">
        <f>VLOOKUP($Q427,[9]Map!$D:$F,2,FALSE)</f>
        <v>D5701 - Wages &amp; Other</v>
      </c>
      <c r="S427" s="104" t="str">
        <f>VLOOKUP($Q427,[9]Map!$D:$F,3,FALSE)</f>
        <v>AC5710 - Wages Salaries &amp; Benefits</v>
      </c>
      <c r="T427" s="245" t="str">
        <f>VLOOKUP(D427,[9]Map!$A$12:$B$21,2,FALSE)</f>
        <v>GL journal entry</v>
      </c>
      <c r="U427" s="5"/>
      <c r="V427" s="1" t="s">
        <v>117</v>
      </c>
      <c r="W427" s="1" t="s">
        <v>488</v>
      </c>
      <c r="X427" s="1" t="s">
        <v>489</v>
      </c>
    </row>
    <row r="428" spans="1:24" hidden="1" x14ac:dyDescent="0.15">
      <c r="A428" s="1" t="s">
        <v>185</v>
      </c>
      <c r="B428" s="1" t="s">
        <v>105</v>
      </c>
      <c r="C428" s="1" t="s">
        <v>77</v>
      </c>
      <c r="D428" s="1" t="s">
        <v>93</v>
      </c>
      <c r="E428" s="1" t="s">
        <v>94</v>
      </c>
      <c r="F428" s="1" t="s">
        <v>139</v>
      </c>
      <c r="G428" s="1"/>
      <c r="H428" s="1"/>
      <c r="I428" s="1" t="s">
        <v>106</v>
      </c>
      <c r="J428" s="4">
        <v>45301</v>
      </c>
      <c r="K428" s="4">
        <v>45301</v>
      </c>
      <c r="L428" s="1" t="s">
        <v>63</v>
      </c>
      <c r="M428" s="5">
        <v>-26879.23</v>
      </c>
      <c r="N428" s="5" t="s">
        <v>64</v>
      </c>
      <c r="O428" s="5" t="s">
        <v>65</v>
      </c>
      <c r="P428" s="5" t="s">
        <v>66</v>
      </c>
      <c r="Q428" s="5" t="str">
        <f t="shared" si="6"/>
        <v>GL500.45900087</v>
      </c>
      <c r="R428" s="104" t="str">
        <f>VLOOKUP($Q428,[9]Map!$D:$F,2,FALSE)</f>
        <v>D7000 - Internal Recharge</v>
      </c>
      <c r="S428" s="104" t="str">
        <f>VLOOKUP($Q428,[9]Map!$D:$F,3,FALSE)</f>
        <v>AC7200 - Other Recharge</v>
      </c>
      <c r="T428" s="245" t="str">
        <f>VLOOKUP(D428,[9]Map!$A$12:$B$21,2,FALSE)</f>
        <v>GL journal entry</v>
      </c>
      <c r="U428" s="5"/>
      <c r="V428" s="1" t="s">
        <v>116</v>
      </c>
      <c r="W428" s="1" t="s">
        <v>454</v>
      </c>
      <c r="X428" s="1" t="s">
        <v>154</v>
      </c>
    </row>
    <row r="429" spans="1:24" hidden="1" x14ac:dyDescent="0.15">
      <c r="A429" s="1" t="s">
        <v>185</v>
      </c>
      <c r="B429" s="1" t="s">
        <v>105</v>
      </c>
      <c r="C429" s="1" t="s">
        <v>77</v>
      </c>
      <c r="D429" s="1" t="s">
        <v>93</v>
      </c>
      <c r="E429" s="1" t="s">
        <v>94</v>
      </c>
      <c r="F429" s="1" t="s">
        <v>330</v>
      </c>
      <c r="G429" s="1"/>
      <c r="H429" s="1"/>
      <c r="I429" s="1" t="s">
        <v>106</v>
      </c>
      <c r="J429" s="4">
        <v>45330</v>
      </c>
      <c r="K429" s="4">
        <v>45330</v>
      </c>
      <c r="L429" s="1" t="s">
        <v>63</v>
      </c>
      <c r="M429" s="5">
        <v>-103947.65</v>
      </c>
      <c r="N429" s="5" t="s">
        <v>64</v>
      </c>
      <c r="O429" s="5" t="s">
        <v>65</v>
      </c>
      <c r="P429" s="5" t="s">
        <v>66</v>
      </c>
      <c r="Q429" s="5" t="str">
        <f t="shared" si="6"/>
        <v>GL500.45900087</v>
      </c>
      <c r="R429" s="104" t="str">
        <f>VLOOKUP($Q429,[9]Map!$D:$F,2,FALSE)</f>
        <v>D7000 - Internal Recharge</v>
      </c>
      <c r="S429" s="104" t="str">
        <f>VLOOKUP($Q429,[9]Map!$D:$F,3,FALSE)</f>
        <v>AC7200 - Other Recharge</v>
      </c>
      <c r="T429" s="245" t="str">
        <f>VLOOKUP(D429,[9]Map!$A$12:$B$21,2,FALSE)</f>
        <v>GL journal entry</v>
      </c>
      <c r="U429" s="5"/>
      <c r="V429" s="1" t="s">
        <v>116</v>
      </c>
      <c r="W429" s="1" t="s">
        <v>455</v>
      </c>
      <c r="X429" s="1" t="s">
        <v>456</v>
      </c>
    </row>
    <row r="430" spans="1:24" hidden="1" x14ac:dyDescent="0.15">
      <c r="A430" s="1" t="s">
        <v>185</v>
      </c>
      <c r="B430" s="1" t="s">
        <v>107</v>
      </c>
      <c r="C430" s="1" t="s">
        <v>70</v>
      </c>
      <c r="D430" s="1" t="s">
        <v>93</v>
      </c>
      <c r="E430" s="1" t="s">
        <v>80</v>
      </c>
      <c r="F430" s="1" t="s">
        <v>139</v>
      </c>
      <c r="G430" s="1"/>
      <c r="H430" s="1"/>
      <c r="I430" s="1" t="s">
        <v>106</v>
      </c>
      <c r="J430" s="4">
        <v>45307</v>
      </c>
      <c r="K430" s="4">
        <v>45296</v>
      </c>
      <c r="L430" s="1" t="s">
        <v>63</v>
      </c>
      <c r="M430" s="5">
        <v>7953.2</v>
      </c>
      <c r="N430" s="5" t="s">
        <v>64</v>
      </c>
      <c r="O430" s="5" t="s">
        <v>65</v>
      </c>
      <c r="P430" s="5" t="s">
        <v>66</v>
      </c>
      <c r="Q430" s="5" t="str">
        <f t="shared" si="6"/>
        <v>GL500.57100003</v>
      </c>
      <c r="R430" s="104" t="str">
        <f>VLOOKUP($Q430,[9]Map!$D:$F,2,FALSE)</f>
        <v>D5701 - Wages &amp; Other</v>
      </c>
      <c r="S430" s="104" t="str">
        <f>VLOOKUP($Q430,[9]Map!$D:$F,3,FALSE)</f>
        <v>AC5710 - Wages Salaries &amp; Benefits</v>
      </c>
      <c r="T430" s="245" t="str">
        <f>VLOOKUP(D430,[9]Map!$A$12:$B$21,2,FALSE)</f>
        <v>GL journal entry</v>
      </c>
      <c r="U430" s="5"/>
      <c r="V430" s="1" t="s">
        <v>117</v>
      </c>
      <c r="W430" s="1" t="s">
        <v>482</v>
      </c>
      <c r="X430" s="1" t="s">
        <v>483</v>
      </c>
    </row>
    <row r="431" spans="1:24" hidden="1" x14ac:dyDescent="0.15">
      <c r="A431" s="1" t="s">
        <v>185</v>
      </c>
      <c r="B431" s="1" t="s">
        <v>107</v>
      </c>
      <c r="C431" s="1" t="s">
        <v>70</v>
      </c>
      <c r="D431" s="1" t="s">
        <v>93</v>
      </c>
      <c r="E431" s="1" t="s">
        <v>80</v>
      </c>
      <c r="F431" s="1" t="s">
        <v>139</v>
      </c>
      <c r="G431" s="1"/>
      <c r="H431" s="1"/>
      <c r="I431" s="1" t="s">
        <v>106</v>
      </c>
      <c r="J431" s="4">
        <v>45315</v>
      </c>
      <c r="K431" s="4">
        <v>45310</v>
      </c>
      <c r="L431" s="1" t="s">
        <v>63</v>
      </c>
      <c r="M431" s="5">
        <v>7953.2</v>
      </c>
      <c r="N431" s="5" t="s">
        <v>64</v>
      </c>
      <c r="O431" s="5" t="s">
        <v>65</v>
      </c>
      <c r="P431" s="5" t="s">
        <v>66</v>
      </c>
      <c r="Q431" s="5" t="str">
        <f t="shared" si="6"/>
        <v>GL500.57100003</v>
      </c>
      <c r="R431" s="104" t="str">
        <f>VLOOKUP($Q431,[9]Map!$D:$F,2,FALSE)</f>
        <v>D5701 - Wages &amp; Other</v>
      </c>
      <c r="S431" s="104" t="str">
        <f>VLOOKUP($Q431,[9]Map!$D:$F,3,FALSE)</f>
        <v>AC5710 - Wages Salaries &amp; Benefits</v>
      </c>
      <c r="T431" s="245" t="str">
        <f>VLOOKUP(D431,[9]Map!$A$12:$B$21,2,FALSE)</f>
        <v>GL journal entry</v>
      </c>
      <c r="U431" s="5"/>
      <c r="V431" s="1" t="s">
        <v>117</v>
      </c>
      <c r="W431" s="1" t="s">
        <v>484</v>
      </c>
      <c r="X431" s="1" t="s">
        <v>485</v>
      </c>
    </row>
    <row r="432" spans="1:24" hidden="1" x14ac:dyDescent="0.15">
      <c r="A432" s="1" t="s">
        <v>185</v>
      </c>
      <c r="B432" s="1" t="s">
        <v>107</v>
      </c>
      <c r="C432" s="1" t="s">
        <v>70</v>
      </c>
      <c r="D432" s="1" t="s">
        <v>93</v>
      </c>
      <c r="E432" s="1" t="s">
        <v>80</v>
      </c>
      <c r="F432" s="1" t="s">
        <v>330</v>
      </c>
      <c r="G432" s="1"/>
      <c r="H432" s="1"/>
      <c r="I432" s="1" t="s">
        <v>106</v>
      </c>
      <c r="J432" s="4">
        <v>45336</v>
      </c>
      <c r="K432" s="4">
        <v>45324</v>
      </c>
      <c r="L432" s="1" t="s">
        <v>63</v>
      </c>
      <c r="M432" s="5">
        <v>7953.2</v>
      </c>
      <c r="N432" s="5" t="s">
        <v>64</v>
      </c>
      <c r="O432" s="5" t="s">
        <v>65</v>
      </c>
      <c r="P432" s="5" t="s">
        <v>66</v>
      </c>
      <c r="Q432" s="5" t="str">
        <f t="shared" si="6"/>
        <v>GL500.57100003</v>
      </c>
      <c r="R432" s="104" t="str">
        <f>VLOOKUP($Q432,[9]Map!$D:$F,2,FALSE)</f>
        <v>D5701 - Wages &amp; Other</v>
      </c>
      <c r="S432" s="104" t="str">
        <f>VLOOKUP($Q432,[9]Map!$D:$F,3,FALSE)</f>
        <v>AC5710 - Wages Salaries &amp; Benefits</v>
      </c>
      <c r="T432" s="245" t="str">
        <f>VLOOKUP(D432,[9]Map!$A$12:$B$21,2,FALSE)</f>
        <v>GL journal entry</v>
      </c>
      <c r="U432" s="5"/>
      <c r="V432" s="1" t="s">
        <v>117</v>
      </c>
      <c r="W432" s="1" t="s">
        <v>486</v>
      </c>
      <c r="X432" s="1" t="s">
        <v>487</v>
      </c>
    </row>
    <row r="433" spans="1:24" hidden="1" x14ac:dyDescent="0.15">
      <c r="A433" s="1" t="s">
        <v>185</v>
      </c>
      <c r="B433" s="1" t="s">
        <v>107</v>
      </c>
      <c r="C433" s="1" t="s">
        <v>70</v>
      </c>
      <c r="D433" s="1" t="s">
        <v>93</v>
      </c>
      <c r="E433" s="1" t="s">
        <v>80</v>
      </c>
      <c r="F433" s="1" t="s">
        <v>330</v>
      </c>
      <c r="G433" s="1"/>
      <c r="H433" s="1"/>
      <c r="I433" s="1" t="s">
        <v>106</v>
      </c>
      <c r="J433" s="4">
        <v>45352</v>
      </c>
      <c r="K433" s="4">
        <v>45338</v>
      </c>
      <c r="L433" s="1" t="s">
        <v>63</v>
      </c>
      <c r="M433" s="5">
        <v>7953.2</v>
      </c>
      <c r="N433" s="5" t="s">
        <v>64</v>
      </c>
      <c r="O433" s="5" t="s">
        <v>65</v>
      </c>
      <c r="P433" s="5" t="s">
        <v>66</v>
      </c>
      <c r="Q433" s="5" t="str">
        <f t="shared" si="6"/>
        <v>GL500.57100003</v>
      </c>
      <c r="R433" s="104" t="str">
        <f>VLOOKUP($Q433,[9]Map!$D:$F,2,FALSE)</f>
        <v>D5701 - Wages &amp; Other</v>
      </c>
      <c r="S433" s="104" t="str">
        <f>VLOOKUP($Q433,[9]Map!$D:$F,3,FALSE)</f>
        <v>AC5710 - Wages Salaries &amp; Benefits</v>
      </c>
      <c r="T433" s="245" t="str">
        <f>VLOOKUP(D433,[9]Map!$A$12:$B$21,2,FALSE)</f>
        <v>GL journal entry</v>
      </c>
      <c r="U433" s="5"/>
      <c r="V433" s="1" t="s">
        <v>117</v>
      </c>
      <c r="W433" s="1" t="s">
        <v>488</v>
      </c>
      <c r="X433" s="1" t="s">
        <v>489</v>
      </c>
    </row>
    <row r="434" spans="1:24" hidden="1" x14ac:dyDescent="0.15">
      <c r="A434" s="1" t="s">
        <v>185</v>
      </c>
      <c r="B434" s="1" t="s">
        <v>108</v>
      </c>
      <c r="C434" s="1" t="s">
        <v>81</v>
      </c>
      <c r="D434" s="1" t="s">
        <v>93</v>
      </c>
      <c r="E434" s="1" t="s">
        <v>80</v>
      </c>
      <c r="F434" s="1" t="s">
        <v>139</v>
      </c>
      <c r="G434" s="1"/>
      <c r="H434" s="1"/>
      <c r="I434" s="1" t="s">
        <v>106</v>
      </c>
      <c r="J434" s="4">
        <v>45307</v>
      </c>
      <c r="K434" s="4">
        <v>45296</v>
      </c>
      <c r="L434" s="1" t="s">
        <v>63</v>
      </c>
      <c r="M434" s="5">
        <v>602.86</v>
      </c>
      <c r="N434" s="5" t="s">
        <v>64</v>
      </c>
      <c r="O434" s="5" t="s">
        <v>65</v>
      </c>
      <c r="P434" s="5" t="s">
        <v>66</v>
      </c>
      <c r="Q434" s="5" t="str">
        <f t="shared" si="6"/>
        <v>GL500.57300202</v>
      </c>
      <c r="R434" s="104" t="str">
        <f>VLOOKUP($Q434,[9]Map!$D:$F,2,FALSE)</f>
        <v>D5701 - Wages &amp; Other</v>
      </c>
      <c r="S434" s="104" t="str">
        <f>VLOOKUP($Q434,[9]Map!$D:$F,3,FALSE)</f>
        <v>AC5710 - Wages Salaries &amp; Benefits</v>
      </c>
      <c r="T434" s="245" t="str">
        <f>VLOOKUP(D434,[9]Map!$A$12:$B$21,2,FALSE)</f>
        <v>GL journal entry</v>
      </c>
      <c r="U434" s="5"/>
      <c r="V434" s="1" t="s">
        <v>117</v>
      </c>
      <c r="W434" s="1" t="s">
        <v>482</v>
      </c>
      <c r="X434" s="1" t="s">
        <v>483</v>
      </c>
    </row>
    <row r="435" spans="1:24" hidden="1" x14ac:dyDescent="0.15">
      <c r="A435" s="1" t="s">
        <v>185</v>
      </c>
      <c r="B435" s="1" t="s">
        <v>108</v>
      </c>
      <c r="C435" s="1" t="s">
        <v>81</v>
      </c>
      <c r="D435" s="1" t="s">
        <v>93</v>
      </c>
      <c r="E435" s="1" t="s">
        <v>80</v>
      </c>
      <c r="F435" s="1" t="s">
        <v>139</v>
      </c>
      <c r="G435" s="1"/>
      <c r="H435" s="1"/>
      <c r="I435" s="1" t="s">
        <v>106</v>
      </c>
      <c r="J435" s="4">
        <v>45315</v>
      </c>
      <c r="K435" s="4">
        <v>45310</v>
      </c>
      <c r="L435" s="1" t="s">
        <v>63</v>
      </c>
      <c r="M435" s="5">
        <v>602.84</v>
      </c>
      <c r="N435" s="5" t="s">
        <v>64</v>
      </c>
      <c r="O435" s="5" t="s">
        <v>65</v>
      </c>
      <c r="P435" s="5" t="s">
        <v>66</v>
      </c>
      <c r="Q435" s="5" t="str">
        <f t="shared" si="6"/>
        <v>GL500.57300202</v>
      </c>
      <c r="R435" s="104" t="str">
        <f>VLOOKUP($Q435,[9]Map!$D:$F,2,FALSE)</f>
        <v>D5701 - Wages &amp; Other</v>
      </c>
      <c r="S435" s="104" t="str">
        <f>VLOOKUP($Q435,[9]Map!$D:$F,3,FALSE)</f>
        <v>AC5710 - Wages Salaries &amp; Benefits</v>
      </c>
      <c r="T435" s="245" t="str">
        <f>VLOOKUP(D435,[9]Map!$A$12:$B$21,2,FALSE)</f>
        <v>GL journal entry</v>
      </c>
      <c r="U435" s="5"/>
      <c r="V435" s="1" t="s">
        <v>117</v>
      </c>
      <c r="W435" s="1" t="s">
        <v>484</v>
      </c>
      <c r="X435" s="1" t="s">
        <v>485</v>
      </c>
    </row>
    <row r="436" spans="1:24" hidden="1" x14ac:dyDescent="0.15">
      <c r="A436" s="1" t="s">
        <v>185</v>
      </c>
      <c r="B436" s="1" t="s">
        <v>108</v>
      </c>
      <c r="C436" s="1" t="s">
        <v>81</v>
      </c>
      <c r="D436" s="1" t="s">
        <v>93</v>
      </c>
      <c r="E436" s="1" t="s">
        <v>490</v>
      </c>
      <c r="F436" s="1" t="s">
        <v>139</v>
      </c>
      <c r="G436" s="1"/>
      <c r="H436" s="1"/>
      <c r="I436" s="1" t="s">
        <v>106</v>
      </c>
      <c r="J436" s="4">
        <v>45322</v>
      </c>
      <c r="K436" s="4">
        <v>45322</v>
      </c>
      <c r="L436" s="1" t="s">
        <v>63</v>
      </c>
      <c r="M436" s="5">
        <v>5.56</v>
      </c>
      <c r="N436" s="5" t="s">
        <v>64</v>
      </c>
      <c r="O436" s="5" t="s">
        <v>65</v>
      </c>
      <c r="P436" s="5" t="s">
        <v>66</v>
      </c>
      <c r="Q436" s="5" t="str">
        <f t="shared" si="6"/>
        <v>GL500.57300202</v>
      </c>
      <c r="R436" s="104" t="str">
        <f>VLOOKUP($Q436,[9]Map!$D:$F,2,FALSE)</f>
        <v>D5701 - Wages &amp; Other</v>
      </c>
      <c r="S436" s="104" t="str">
        <f>VLOOKUP($Q436,[9]Map!$D:$F,3,FALSE)</f>
        <v>AC5710 - Wages Salaries &amp; Benefits</v>
      </c>
      <c r="T436" s="245" t="str">
        <f>VLOOKUP(D436,[9]Map!$A$12:$B$21,2,FALSE)</f>
        <v>GL journal entry</v>
      </c>
      <c r="U436" s="5"/>
      <c r="V436" s="1" t="s">
        <v>116</v>
      </c>
      <c r="W436" s="1" t="s">
        <v>491</v>
      </c>
      <c r="X436" s="1" t="s">
        <v>320</v>
      </c>
    </row>
    <row r="437" spans="1:24" hidden="1" x14ac:dyDescent="0.15">
      <c r="A437" s="1" t="s">
        <v>185</v>
      </c>
      <c r="B437" s="1" t="s">
        <v>108</v>
      </c>
      <c r="C437" s="1" t="s">
        <v>81</v>
      </c>
      <c r="D437" s="1" t="s">
        <v>93</v>
      </c>
      <c r="E437" s="1" t="s">
        <v>490</v>
      </c>
      <c r="F437" s="1" t="s">
        <v>139</v>
      </c>
      <c r="G437" s="1"/>
      <c r="H437" s="1"/>
      <c r="I437" s="1" t="s">
        <v>106</v>
      </c>
      <c r="J437" s="4">
        <v>45322</v>
      </c>
      <c r="K437" s="4">
        <v>45322</v>
      </c>
      <c r="L437" s="1" t="s">
        <v>63</v>
      </c>
      <c r="M437" s="5">
        <v>5.58</v>
      </c>
      <c r="N437" s="5" t="s">
        <v>64</v>
      </c>
      <c r="O437" s="5" t="s">
        <v>65</v>
      </c>
      <c r="P437" s="5" t="s">
        <v>66</v>
      </c>
      <c r="Q437" s="5" t="str">
        <f t="shared" si="6"/>
        <v>GL500.57300202</v>
      </c>
      <c r="R437" s="104" t="str">
        <f>VLOOKUP($Q437,[9]Map!$D:$F,2,FALSE)</f>
        <v>D5701 - Wages &amp; Other</v>
      </c>
      <c r="S437" s="104" t="str">
        <f>VLOOKUP($Q437,[9]Map!$D:$F,3,FALSE)</f>
        <v>AC5710 - Wages Salaries &amp; Benefits</v>
      </c>
      <c r="T437" s="245" t="str">
        <f>VLOOKUP(D437,[9]Map!$A$12:$B$21,2,FALSE)</f>
        <v>GL journal entry</v>
      </c>
      <c r="U437" s="5"/>
      <c r="V437" s="1" t="s">
        <v>116</v>
      </c>
      <c r="W437" s="1" t="s">
        <v>491</v>
      </c>
      <c r="X437" s="1" t="s">
        <v>320</v>
      </c>
    </row>
    <row r="438" spans="1:24" hidden="1" x14ac:dyDescent="0.15">
      <c r="A438" s="1" t="s">
        <v>185</v>
      </c>
      <c r="B438" s="1" t="s">
        <v>108</v>
      </c>
      <c r="C438" s="1" t="s">
        <v>81</v>
      </c>
      <c r="D438" s="1" t="s">
        <v>93</v>
      </c>
      <c r="E438" s="1" t="s">
        <v>80</v>
      </c>
      <c r="F438" s="1" t="s">
        <v>330</v>
      </c>
      <c r="G438" s="1"/>
      <c r="H438" s="1"/>
      <c r="I438" s="1" t="s">
        <v>106</v>
      </c>
      <c r="J438" s="4">
        <v>45336</v>
      </c>
      <c r="K438" s="4">
        <v>45324</v>
      </c>
      <c r="L438" s="1" t="s">
        <v>63</v>
      </c>
      <c r="M438" s="5">
        <v>602.85</v>
      </c>
      <c r="N438" s="5" t="s">
        <v>64</v>
      </c>
      <c r="O438" s="5" t="s">
        <v>65</v>
      </c>
      <c r="P438" s="5" t="s">
        <v>66</v>
      </c>
      <c r="Q438" s="5" t="str">
        <f t="shared" si="6"/>
        <v>GL500.57300202</v>
      </c>
      <c r="R438" s="104" t="str">
        <f>VLOOKUP($Q438,[9]Map!$D:$F,2,FALSE)</f>
        <v>D5701 - Wages &amp; Other</v>
      </c>
      <c r="S438" s="104" t="str">
        <f>VLOOKUP($Q438,[9]Map!$D:$F,3,FALSE)</f>
        <v>AC5710 - Wages Salaries &amp; Benefits</v>
      </c>
      <c r="T438" s="245" t="str">
        <f>VLOOKUP(D438,[9]Map!$A$12:$B$21,2,FALSE)</f>
        <v>GL journal entry</v>
      </c>
      <c r="U438" s="5"/>
      <c r="V438" s="1" t="s">
        <v>117</v>
      </c>
      <c r="W438" s="1" t="s">
        <v>486</v>
      </c>
      <c r="X438" s="1" t="s">
        <v>487</v>
      </c>
    </row>
    <row r="439" spans="1:24" hidden="1" x14ac:dyDescent="0.15">
      <c r="A439" s="1" t="s">
        <v>185</v>
      </c>
      <c r="B439" s="1" t="s">
        <v>108</v>
      </c>
      <c r="C439" s="1" t="s">
        <v>81</v>
      </c>
      <c r="D439" s="1" t="s">
        <v>93</v>
      </c>
      <c r="E439" s="1" t="s">
        <v>80</v>
      </c>
      <c r="F439" s="1" t="s">
        <v>330</v>
      </c>
      <c r="G439" s="1"/>
      <c r="H439" s="1"/>
      <c r="I439" s="1" t="s">
        <v>106</v>
      </c>
      <c r="J439" s="4">
        <v>45352</v>
      </c>
      <c r="K439" s="4">
        <v>45338</v>
      </c>
      <c r="L439" s="1" t="s">
        <v>63</v>
      </c>
      <c r="M439" s="5">
        <v>602.85</v>
      </c>
      <c r="N439" s="5" t="s">
        <v>64</v>
      </c>
      <c r="O439" s="5" t="s">
        <v>65</v>
      </c>
      <c r="P439" s="5" t="s">
        <v>66</v>
      </c>
      <c r="Q439" s="5" t="str">
        <f t="shared" si="6"/>
        <v>GL500.57300202</v>
      </c>
      <c r="R439" s="104" t="str">
        <f>VLOOKUP($Q439,[9]Map!$D:$F,2,FALSE)</f>
        <v>D5701 - Wages &amp; Other</v>
      </c>
      <c r="S439" s="104" t="str">
        <f>VLOOKUP($Q439,[9]Map!$D:$F,3,FALSE)</f>
        <v>AC5710 - Wages Salaries &amp; Benefits</v>
      </c>
      <c r="T439" s="245" t="str">
        <f>VLOOKUP(D439,[9]Map!$A$12:$B$21,2,FALSE)</f>
        <v>GL journal entry</v>
      </c>
      <c r="U439" s="5"/>
      <c r="V439" s="1" t="s">
        <v>117</v>
      </c>
      <c r="W439" s="1" t="s">
        <v>488</v>
      </c>
      <c r="X439" s="1" t="s">
        <v>489</v>
      </c>
    </row>
    <row r="440" spans="1:24" hidden="1" x14ac:dyDescent="0.15">
      <c r="A440" s="1" t="s">
        <v>185</v>
      </c>
      <c r="B440" s="1" t="s">
        <v>108</v>
      </c>
      <c r="C440" s="1" t="s">
        <v>81</v>
      </c>
      <c r="D440" s="1" t="s">
        <v>93</v>
      </c>
      <c r="E440" s="1" t="s">
        <v>490</v>
      </c>
      <c r="F440" s="1" t="s">
        <v>330</v>
      </c>
      <c r="G440" s="1"/>
      <c r="H440" s="1"/>
      <c r="I440" s="1" t="s">
        <v>106</v>
      </c>
      <c r="J440" s="4">
        <v>45351</v>
      </c>
      <c r="K440" s="4">
        <v>45351</v>
      </c>
      <c r="L440" s="1" t="s">
        <v>63</v>
      </c>
      <c r="M440" s="5">
        <v>5.57</v>
      </c>
      <c r="N440" s="5" t="s">
        <v>64</v>
      </c>
      <c r="O440" s="5" t="s">
        <v>65</v>
      </c>
      <c r="P440" s="5" t="s">
        <v>66</v>
      </c>
      <c r="Q440" s="5" t="str">
        <f t="shared" si="6"/>
        <v>GL500.57300202</v>
      </c>
      <c r="R440" s="104" t="str">
        <f>VLOOKUP($Q440,[9]Map!$D:$F,2,FALSE)</f>
        <v>D5701 - Wages &amp; Other</v>
      </c>
      <c r="S440" s="104" t="str">
        <f>VLOOKUP($Q440,[9]Map!$D:$F,3,FALSE)</f>
        <v>AC5710 - Wages Salaries &amp; Benefits</v>
      </c>
      <c r="T440" s="245" t="str">
        <f>VLOOKUP(D440,[9]Map!$A$12:$B$21,2,FALSE)</f>
        <v>GL journal entry</v>
      </c>
      <c r="U440" s="5"/>
      <c r="V440" s="1" t="s">
        <v>116</v>
      </c>
      <c r="W440" s="1" t="s">
        <v>492</v>
      </c>
      <c r="X440" s="1" t="s">
        <v>493</v>
      </c>
    </row>
    <row r="441" spans="1:24" hidden="1" x14ac:dyDescent="0.15">
      <c r="A441" s="1" t="s">
        <v>185</v>
      </c>
      <c r="B441" s="1" t="s">
        <v>108</v>
      </c>
      <c r="C441" s="1" t="s">
        <v>81</v>
      </c>
      <c r="D441" s="1" t="s">
        <v>93</v>
      </c>
      <c r="E441" s="1" t="s">
        <v>490</v>
      </c>
      <c r="F441" s="1" t="s">
        <v>330</v>
      </c>
      <c r="G441" s="1"/>
      <c r="H441" s="1"/>
      <c r="I441" s="1" t="s">
        <v>106</v>
      </c>
      <c r="J441" s="4">
        <v>45351</v>
      </c>
      <c r="K441" s="4">
        <v>45351</v>
      </c>
      <c r="L441" s="1" t="s">
        <v>63</v>
      </c>
      <c r="M441" s="5">
        <v>5.57</v>
      </c>
      <c r="N441" s="5" t="s">
        <v>64</v>
      </c>
      <c r="O441" s="5" t="s">
        <v>65</v>
      </c>
      <c r="P441" s="5" t="s">
        <v>66</v>
      </c>
      <c r="Q441" s="5" t="str">
        <f t="shared" si="6"/>
        <v>GL500.57300202</v>
      </c>
      <c r="R441" s="104" t="str">
        <f>VLOOKUP($Q441,[9]Map!$D:$F,2,FALSE)</f>
        <v>D5701 - Wages &amp; Other</v>
      </c>
      <c r="S441" s="104" t="str">
        <f>VLOOKUP($Q441,[9]Map!$D:$F,3,FALSE)</f>
        <v>AC5710 - Wages Salaries &amp; Benefits</v>
      </c>
      <c r="T441" s="245" t="str">
        <f>VLOOKUP(D441,[9]Map!$A$12:$B$21,2,FALSE)</f>
        <v>GL journal entry</v>
      </c>
      <c r="U441" s="5"/>
      <c r="V441" s="1" t="s">
        <v>116</v>
      </c>
      <c r="W441" s="1" t="s">
        <v>492</v>
      </c>
      <c r="X441" s="1" t="s">
        <v>493</v>
      </c>
    </row>
    <row r="442" spans="1:24" hidden="1" x14ac:dyDescent="0.15">
      <c r="A442" s="1" t="s">
        <v>185</v>
      </c>
      <c r="B442" s="1" t="s">
        <v>109</v>
      </c>
      <c r="C442" s="1" t="s">
        <v>83</v>
      </c>
      <c r="D442" s="1" t="s">
        <v>93</v>
      </c>
      <c r="E442" s="1" t="s">
        <v>494</v>
      </c>
      <c r="F442" s="1" t="s">
        <v>139</v>
      </c>
      <c r="G442" s="1"/>
      <c r="H442" s="1"/>
      <c r="I442" s="1" t="s">
        <v>106</v>
      </c>
      <c r="J442" s="4">
        <v>45322</v>
      </c>
      <c r="K442" s="4">
        <v>45322</v>
      </c>
      <c r="L442" s="1" t="s">
        <v>63</v>
      </c>
      <c r="M442" s="5">
        <v>-18.38</v>
      </c>
      <c r="N442" s="5" t="s">
        <v>64</v>
      </c>
      <c r="O442" s="5" t="s">
        <v>65</v>
      </c>
      <c r="P442" s="5" t="s">
        <v>66</v>
      </c>
      <c r="Q442" s="5" t="str">
        <f t="shared" si="6"/>
        <v>GL500.57300207</v>
      </c>
      <c r="R442" s="104" t="str">
        <f>VLOOKUP($Q442,[9]Map!$D:$F,2,FALSE)</f>
        <v>D5701 - Wages &amp; Other</v>
      </c>
      <c r="S442" s="104" t="str">
        <f>VLOOKUP($Q442,[9]Map!$D:$F,3,FALSE)</f>
        <v>AC5710 - Wages Salaries &amp; Benefits</v>
      </c>
      <c r="T442" s="245" t="str">
        <f>VLOOKUP(D442,[9]Map!$A$12:$B$21,2,FALSE)</f>
        <v>GL journal entry</v>
      </c>
      <c r="U442" s="5"/>
      <c r="V442" s="1" t="s">
        <v>116</v>
      </c>
      <c r="W442" s="1" t="s">
        <v>491</v>
      </c>
      <c r="X442" s="1" t="s">
        <v>320</v>
      </c>
    </row>
    <row r="443" spans="1:24" hidden="1" x14ac:dyDescent="0.15">
      <c r="A443" s="1" t="s">
        <v>185</v>
      </c>
      <c r="B443" s="1" t="s">
        <v>109</v>
      </c>
      <c r="C443" s="1" t="s">
        <v>83</v>
      </c>
      <c r="D443" s="1" t="s">
        <v>93</v>
      </c>
      <c r="E443" s="1" t="s">
        <v>80</v>
      </c>
      <c r="F443" s="1" t="s">
        <v>139</v>
      </c>
      <c r="G443" s="1"/>
      <c r="H443" s="1"/>
      <c r="I443" s="1" t="s">
        <v>106</v>
      </c>
      <c r="J443" s="4">
        <v>45307</v>
      </c>
      <c r="K443" s="4">
        <v>45296</v>
      </c>
      <c r="L443" s="1" t="s">
        <v>63</v>
      </c>
      <c r="M443" s="5">
        <v>47.28</v>
      </c>
      <c r="N443" s="5" t="s">
        <v>64</v>
      </c>
      <c r="O443" s="5" t="s">
        <v>65</v>
      </c>
      <c r="P443" s="5" t="s">
        <v>66</v>
      </c>
      <c r="Q443" s="5" t="str">
        <f t="shared" si="6"/>
        <v>GL500.57300207</v>
      </c>
      <c r="R443" s="104" t="str">
        <f>VLOOKUP($Q443,[9]Map!$D:$F,2,FALSE)</f>
        <v>D5701 - Wages &amp; Other</v>
      </c>
      <c r="S443" s="104" t="str">
        <f>VLOOKUP($Q443,[9]Map!$D:$F,3,FALSE)</f>
        <v>AC5710 - Wages Salaries &amp; Benefits</v>
      </c>
      <c r="T443" s="245" t="str">
        <f>VLOOKUP(D443,[9]Map!$A$12:$B$21,2,FALSE)</f>
        <v>GL journal entry</v>
      </c>
      <c r="U443" s="5"/>
      <c r="V443" s="1" t="s">
        <v>117</v>
      </c>
      <c r="W443" s="1" t="s">
        <v>482</v>
      </c>
      <c r="X443" s="1" t="s">
        <v>483</v>
      </c>
    </row>
    <row r="444" spans="1:24" hidden="1" x14ac:dyDescent="0.15">
      <c r="A444" s="1" t="s">
        <v>185</v>
      </c>
      <c r="B444" s="1" t="s">
        <v>109</v>
      </c>
      <c r="C444" s="1" t="s">
        <v>83</v>
      </c>
      <c r="D444" s="1" t="s">
        <v>93</v>
      </c>
      <c r="E444" s="1" t="s">
        <v>80</v>
      </c>
      <c r="F444" s="1" t="s">
        <v>139</v>
      </c>
      <c r="G444" s="1"/>
      <c r="H444" s="1"/>
      <c r="I444" s="1" t="s">
        <v>106</v>
      </c>
      <c r="J444" s="4">
        <v>45315</v>
      </c>
      <c r="K444" s="4">
        <v>45310</v>
      </c>
      <c r="L444" s="1" t="s">
        <v>63</v>
      </c>
      <c r="M444" s="5">
        <v>47.28</v>
      </c>
      <c r="N444" s="5" t="s">
        <v>64</v>
      </c>
      <c r="O444" s="5" t="s">
        <v>65</v>
      </c>
      <c r="P444" s="5" t="s">
        <v>66</v>
      </c>
      <c r="Q444" s="5" t="str">
        <f t="shared" si="6"/>
        <v>GL500.57300207</v>
      </c>
      <c r="R444" s="104" t="str">
        <f>VLOOKUP($Q444,[9]Map!$D:$F,2,FALSE)</f>
        <v>D5701 - Wages &amp; Other</v>
      </c>
      <c r="S444" s="104" t="str">
        <f>VLOOKUP($Q444,[9]Map!$D:$F,3,FALSE)</f>
        <v>AC5710 - Wages Salaries &amp; Benefits</v>
      </c>
      <c r="T444" s="245" t="str">
        <f>VLOOKUP(D444,[9]Map!$A$12:$B$21,2,FALSE)</f>
        <v>GL journal entry</v>
      </c>
      <c r="U444" s="5"/>
      <c r="V444" s="1" t="s">
        <v>117</v>
      </c>
      <c r="W444" s="1" t="s">
        <v>484</v>
      </c>
      <c r="X444" s="1" t="s">
        <v>485</v>
      </c>
    </row>
    <row r="445" spans="1:24" hidden="1" x14ac:dyDescent="0.15">
      <c r="A445" s="1" t="s">
        <v>185</v>
      </c>
      <c r="B445" s="1" t="s">
        <v>109</v>
      </c>
      <c r="C445" s="1" t="s">
        <v>83</v>
      </c>
      <c r="D445" s="1" t="s">
        <v>93</v>
      </c>
      <c r="E445" s="1" t="s">
        <v>490</v>
      </c>
      <c r="F445" s="1" t="s">
        <v>139</v>
      </c>
      <c r="G445" s="1"/>
      <c r="H445" s="1"/>
      <c r="I445" s="1" t="s">
        <v>106</v>
      </c>
      <c r="J445" s="4">
        <v>45322</v>
      </c>
      <c r="K445" s="4">
        <v>45322</v>
      </c>
      <c r="L445" s="1" t="s">
        <v>63</v>
      </c>
      <c r="M445" s="5">
        <v>0.44</v>
      </c>
      <c r="N445" s="5" t="s">
        <v>64</v>
      </c>
      <c r="O445" s="5" t="s">
        <v>65</v>
      </c>
      <c r="P445" s="5" t="s">
        <v>66</v>
      </c>
      <c r="Q445" s="5" t="str">
        <f t="shared" si="6"/>
        <v>GL500.57300207</v>
      </c>
      <c r="R445" s="104" t="str">
        <f>VLOOKUP($Q445,[9]Map!$D:$F,2,FALSE)</f>
        <v>D5701 - Wages &amp; Other</v>
      </c>
      <c r="S445" s="104" t="str">
        <f>VLOOKUP($Q445,[9]Map!$D:$F,3,FALSE)</f>
        <v>AC5710 - Wages Salaries &amp; Benefits</v>
      </c>
      <c r="T445" s="245" t="str">
        <f>VLOOKUP(D445,[9]Map!$A$12:$B$21,2,FALSE)</f>
        <v>GL journal entry</v>
      </c>
      <c r="U445" s="5"/>
      <c r="V445" s="1" t="s">
        <v>116</v>
      </c>
      <c r="W445" s="1" t="s">
        <v>491</v>
      </c>
      <c r="X445" s="1" t="s">
        <v>320</v>
      </c>
    </row>
    <row r="446" spans="1:24" hidden="1" x14ac:dyDescent="0.15">
      <c r="A446" s="1" t="s">
        <v>185</v>
      </c>
      <c r="B446" s="1" t="s">
        <v>109</v>
      </c>
      <c r="C446" s="1" t="s">
        <v>83</v>
      </c>
      <c r="D446" s="1" t="s">
        <v>93</v>
      </c>
      <c r="E446" s="1" t="s">
        <v>495</v>
      </c>
      <c r="F446" s="1" t="s">
        <v>330</v>
      </c>
      <c r="G446" s="1"/>
      <c r="H446" s="1"/>
      <c r="I446" s="1" t="s">
        <v>106</v>
      </c>
      <c r="J446" s="4">
        <v>45351</v>
      </c>
      <c r="K446" s="4">
        <v>45351</v>
      </c>
      <c r="L446" s="1" t="s">
        <v>63</v>
      </c>
      <c r="M446" s="5">
        <v>-39.9</v>
      </c>
      <c r="N446" s="5" t="s">
        <v>64</v>
      </c>
      <c r="O446" s="5" t="s">
        <v>65</v>
      </c>
      <c r="P446" s="5" t="s">
        <v>66</v>
      </c>
      <c r="Q446" s="5" t="str">
        <f t="shared" si="6"/>
        <v>GL500.57300207</v>
      </c>
      <c r="R446" s="104" t="str">
        <f>VLOOKUP($Q446,[9]Map!$D:$F,2,FALSE)</f>
        <v>D5701 - Wages &amp; Other</v>
      </c>
      <c r="S446" s="104" t="str">
        <f>VLOOKUP($Q446,[9]Map!$D:$F,3,FALSE)</f>
        <v>AC5710 - Wages Salaries &amp; Benefits</v>
      </c>
      <c r="T446" s="245" t="str">
        <f>VLOOKUP(D446,[9]Map!$A$12:$B$21,2,FALSE)</f>
        <v>GL journal entry</v>
      </c>
      <c r="U446" s="5"/>
      <c r="V446" s="1" t="s">
        <v>116</v>
      </c>
      <c r="W446" s="1" t="s">
        <v>492</v>
      </c>
      <c r="X446" s="1" t="s">
        <v>493</v>
      </c>
    </row>
    <row r="447" spans="1:24" hidden="1" x14ac:dyDescent="0.15">
      <c r="A447" s="1" t="s">
        <v>185</v>
      </c>
      <c r="B447" s="1" t="s">
        <v>109</v>
      </c>
      <c r="C447" s="1" t="s">
        <v>83</v>
      </c>
      <c r="D447" s="1" t="s">
        <v>93</v>
      </c>
      <c r="E447" s="1" t="s">
        <v>495</v>
      </c>
      <c r="F447" s="1" t="s">
        <v>330</v>
      </c>
      <c r="G447" s="1"/>
      <c r="H447" s="1"/>
      <c r="I447" s="1" t="s">
        <v>106</v>
      </c>
      <c r="J447" s="4">
        <v>45351</v>
      </c>
      <c r="K447" s="4">
        <v>45351</v>
      </c>
      <c r="L447" s="1" t="s">
        <v>63</v>
      </c>
      <c r="M447" s="5">
        <v>-47.28</v>
      </c>
      <c r="N447" s="5" t="s">
        <v>64</v>
      </c>
      <c r="O447" s="5" t="s">
        <v>65</v>
      </c>
      <c r="P447" s="5" t="s">
        <v>66</v>
      </c>
      <c r="Q447" s="5" t="str">
        <f t="shared" si="6"/>
        <v>GL500.57300207</v>
      </c>
      <c r="R447" s="104" t="str">
        <f>VLOOKUP($Q447,[9]Map!$D:$F,2,FALSE)</f>
        <v>D5701 - Wages &amp; Other</v>
      </c>
      <c r="S447" s="104" t="str">
        <f>VLOOKUP($Q447,[9]Map!$D:$F,3,FALSE)</f>
        <v>AC5710 - Wages Salaries &amp; Benefits</v>
      </c>
      <c r="T447" s="245" t="str">
        <f>VLOOKUP(D447,[9]Map!$A$12:$B$21,2,FALSE)</f>
        <v>GL journal entry</v>
      </c>
      <c r="U447" s="5"/>
      <c r="V447" s="1" t="s">
        <v>116</v>
      </c>
      <c r="W447" s="1" t="s">
        <v>492</v>
      </c>
      <c r="X447" s="1" t="s">
        <v>493</v>
      </c>
    </row>
    <row r="448" spans="1:24" hidden="1" x14ac:dyDescent="0.15">
      <c r="A448" s="1" t="s">
        <v>185</v>
      </c>
      <c r="B448" s="1" t="s">
        <v>109</v>
      </c>
      <c r="C448" s="1" t="s">
        <v>83</v>
      </c>
      <c r="D448" s="1" t="s">
        <v>93</v>
      </c>
      <c r="E448" s="1" t="s">
        <v>80</v>
      </c>
      <c r="F448" s="1" t="s">
        <v>330</v>
      </c>
      <c r="G448" s="1"/>
      <c r="H448" s="1"/>
      <c r="I448" s="1" t="s">
        <v>106</v>
      </c>
      <c r="J448" s="4">
        <v>45336</v>
      </c>
      <c r="K448" s="4">
        <v>45324</v>
      </c>
      <c r="L448" s="1" t="s">
        <v>63</v>
      </c>
      <c r="M448" s="5">
        <v>47.28</v>
      </c>
      <c r="N448" s="5" t="s">
        <v>64</v>
      </c>
      <c r="O448" s="5" t="s">
        <v>65</v>
      </c>
      <c r="P448" s="5" t="s">
        <v>66</v>
      </c>
      <c r="Q448" s="5" t="str">
        <f t="shared" si="6"/>
        <v>GL500.57300207</v>
      </c>
      <c r="R448" s="104" t="str">
        <f>VLOOKUP($Q448,[9]Map!$D:$F,2,FALSE)</f>
        <v>D5701 - Wages &amp; Other</v>
      </c>
      <c r="S448" s="104" t="str">
        <f>VLOOKUP($Q448,[9]Map!$D:$F,3,FALSE)</f>
        <v>AC5710 - Wages Salaries &amp; Benefits</v>
      </c>
      <c r="T448" s="245" t="str">
        <f>VLOOKUP(D448,[9]Map!$A$12:$B$21,2,FALSE)</f>
        <v>GL journal entry</v>
      </c>
      <c r="U448" s="5"/>
      <c r="V448" s="1" t="s">
        <v>117</v>
      </c>
      <c r="W448" s="1" t="s">
        <v>486</v>
      </c>
      <c r="X448" s="1" t="s">
        <v>487</v>
      </c>
    </row>
    <row r="449" spans="1:24" hidden="1" x14ac:dyDescent="0.15">
      <c r="A449" s="1" t="s">
        <v>185</v>
      </c>
      <c r="B449" s="1" t="s">
        <v>109</v>
      </c>
      <c r="C449" s="1" t="s">
        <v>83</v>
      </c>
      <c r="D449" s="1" t="s">
        <v>93</v>
      </c>
      <c r="E449" s="1" t="s">
        <v>80</v>
      </c>
      <c r="F449" s="1" t="s">
        <v>330</v>
      </c>
      <c r="G449" s="1"/>
      <c r="H449" s="1"/>
      <c r="I449" s="1" t="s">
        <v>106</v>
      </c>
      <c r="J449" s="4">
        <v>45352</v>
      </c>
      <c r="K449" s="4">
        <v>45338</v>
      </c>
      <c r="L449" s="1" t="s">
        <v>63</v>
      </c>
      <c r="M449" s="5">
        <v>47.28</v>
      </c>
      <c r="N449" s="5" t="s">
        <v>64</v>
      </c>
      <c r="O449" s="5" t="s">
        <v>65</v>
      </c>
      <c r="P449" s="5" t="s">
        <v>66</v>
      </c>
      <c r="Q449" s="5" t="str">
        <f t="shared" si="6"/>
        <v>GL500.57300207</v>
      </c>
      <c r="R449" s="104" t="str">
        <f>VLOOKUP($Q449,[9]Map!$D:$F,2,FALSE)</f>
        <v>D5701 - Wages &amp; Other</v>
      </c>
      <c r="S449" s="104" t="str">
        <f>VLOOKUP($Q449,[9]Map!$D:$F,3,FALSE)</f>
        <v>AC5710 - Wages Salaries &amp; Benefits</v>
      </c>
      <c r="T449" s="245" t="str">
        <f>VLOOKUP(D449,[9]Map!$A$12:$B$21,2,FALSE)</f>
        <v>GL journal entry</v>
      </c>
      <c r="U449" s="5"/>
      <c r="V449" s="1" t="s">
        <v>117</v>
      </c>
      <c r="W449" s="1" t="s">
        <v>488</v>
      </c>
      <c r="X449" s="1" t="s">
        <v>489</v>
      </c>
    </row>
    <row r="450" spans="1:24" hidden="1" x14ac:dyDescent="0.15">
      <c r="A450" s="1" t="s">
        <v>185</v>
      </c>
      <c r="B450" s="1" t="s">
        <v>110</v>
      </c>
      <c r="C450" s="1" t="s">
        <v>85</v>
      </c>
      <c r="D450" s="1" t="s">
        <v>93</v>
      </c>
      <c r="E450" s="1" t="s">
        <v>80</v>
      </c>
      <c r="F450" s="1" t="s">
        <v>139</v>
      </c>
      <c r="G450" s="1"/>
      <c r="H450" s="1"/>
      <c r="I450" s="1" t="s">
        <v>106</v>
      </c>
      <c r="J450" s="4">
        <v>45307</v>
      </c>
      <c r="K450" s="4">
        <v>45296</v>
      </c>
      <c r="L450" s="1" t="s">
        <v>63</v>
      </c>
      <c r="M450" s="5">
        <v>80.760000000000005</v>
      </c>
      <c r="N450" s="5" t="s">
        <v>64</v>
      </c>
      <c r="O450" s="5" t="s">
        <v>65</v>
      </c>
      <c r="P450" s="5" t="s">
        <v>66</v>
      </c>
      <c r="Q450" s="5" t="str">
        <f t="shared" ref="Q450:Q513" si="7">CONCATENATE(P450,".",B450)</f>
        <v>GL500.57300212</v>
      </c>
      <c r="R450" s="104" t="str">
        <f>VLOOKUP($Q450,[9]Map!$D:$F,2,FALSE)</f>
        <v>D5701 - Wages &amp; Other</v>
      </c>
      <c r="S450" s="104" t="str">
        <f>VLOOKUP($Q450,[9]Map!$D:$F,3,FALSE)</f>
        <v>AC5710 - Wages Salaries &amp; Benefits</v>
      </c>
      <c r="T450" s="245" t="str">
        <f>VLOOKUP(D450,[9]Map!$A$12:$B$21,2,FALSE)</f>
        <v>GL journal entry</v>
      </c>
      <c r="U450" s="5"/>
      <c r="V450" s="1" t="s">
        <v>117</v>
      </c>
      <c r="W450" s="1" t="s">
        <v>482</v>
      </c>
      <c r="X450" s="1" t="s">
        <v>483</v>
      </c>
    </row>
    <row r="451" spans="1:24" hidden="1" x14ac:dyDescent="0.15">
      <c r="A451" s="1" t="s">
        <v>185</v>
      </c>
      <c r="B451" s="1" t="s">
        <v>110</v>
      </c>
      <c r="C451" s="1" t="s">
        <v>85</v>
      </c>
      <c r="D451" s="1" t="s">
        <v>93</v>
      </c>
      <c r="E451" s="1" t="s">
        <v>80</v>
      </c>
      <c r="F451" s="1" t="s">
        <v>139</v>
      </c>
      <c r="G451" s="1"/>
      <c r="H451" s="1"/>
      <c r="I451" s="1" t="s">
        <v>106</v>
      </c>
      <c r="J451" s="4">
        <v>45315</v>
      </c>
      <c r="K451" s="4">
        <v>45310</v>
      </c>
      <c r="L451" s="1" t="s">
        <v>63</v>
      </c>
      <c r="M451" s="5">
        <v>80.760000000000005</v>
      </c>
      <c r="N451" s="5" t="s">
        <v>64</v>
      </c>
      <c r="O451" s="5" t="s">
        <v>65</v>
      </c>
      <c r="P451" s="5" t="s">
        <v>66</v>
      </c>
      <c r="Q451" s="5" t="str">
        <f t="shared" si="7"/>
        <v>GL500.57300212</v>
      </c>
      <c r="R451" s="104" t="str">
        <f>VLOOKUP($Q451,[9]Map!$D:$F,2,FALSE)</f>
        <v>D5701 - Wages &amp; Other</v>
      </c>
      <c r="S451" s="104" t="str">
        <f>VLOOKUP($Q451,[9]Map!$D:$F,3,FALSE)</f>
        <v>AC5710 - Wages Salaries &amp; Benefits</v>
      </c>
      <c r="T451" s="245" t="str">
        <f>VLOOKUP(D451,[9]Map!$A$12:$B$21,2,FALSE)</f>
        <v>GL journal entry</v>
      </c>
      <c r="U451" s="5"/>
      <c r="V451" s="1" t="s">
        <v>117</v>
      </c>
      <c r="W451" s="1" t="s">
        <v>484</v>
      </c>
      <c r="X451" s="1" t="s">
        <v>485</v>
      </c>
    </row>
    <row r="452" spans="1:24" hidden="1" x14ac:dyDescent="0.15">
      <c r="A452" s="1" t="s">
        <v>185</v>
      </c>
      <c r="B452" s="1" t="s">
        <v>110</v>
      </c>
      <c r="C452" s="1" t="s">
        <v>85</v>
      </c>
      <c r="D452" s="1" t="s">
        <v>93</v>
      </c>
      <c r="E452" s="1" t="s">
        <v>490</v>
      </c>
      <c r="F452" s="1" t="s">
        <v>139</v>
      </c>
      <c r="G452" s="1"/>
      <c r="H452" s="1"/>
      <c r="I452" s="1" t="s">
        <v>106</v>
      </c>
      <c r="J452" s="4">
        <v>45322</v>
      </c>
      <c r="K452" s="4">
        <v>45322</v>
      </c>
      <c r="L452" s="1" t="s">
        <v>63</v>
      </c>
      <c r="M452" s="5">
        <v>392.45</v>
      </c>
      <c r="N452" s="5" t="s">
        <v>64</v>
      </c>
      <c r="O452" s="5" t="s">
        <v>65</v>
      </c>
      <c r="P452" s="5" t="s">
        <v>66</v>
      </c>
      <c r="Q452" s="5" t="str">
        <f t="shared" si="7"/>
        <v>GL500.57300212</v>
      </c>
      <c r="R452" s="104" t="str">
        <f>VLOOKUP($Q452,[9]Map!$D:$F,2,FALSE)</f>
        <v>D5701 - Wages &amp; Other</v>
      </c>
      <c r="S452" s="104" t="str">
        <f>VLOOKUP($Q452,[9]Map!$D:$F,3,FALSE)</f>
        <v>AC5710 - Wages Salaries &amp; Benefits</v>
      </c>
      <c r="T452" s="245" t="str">
        <f>VLOOKUP(D452,[9]Map!$A$12:$B$21,2,FALSE)</f>
        <v>GL journal entry</v>
      </c>
      <c r="U452" s="5"/>
      <c r="V452" s="1" t="s">
        <v>116</v>
      </c>
      <c r="W452" s="1" t="s">
        <v>491</v>
      </c>
      <c r="X452" s="1" t="s">
        <v>320</v>
      </c>
    </row>
    <row r="453" spans="1:24" hidden="1" x14ac:dyDescent="0.15">
      <c r="A453" s="1" t="s">
        <v>185</v>
      </c>
      <c r="B453" s="1" t="s">
        <v>110</v>
      </c>
      <c r="C453" s="1" t="s">
        <v>85</v>
      </c>
      <c r="D453" s="1" t="s">
        <v>93</v>
      </c>
      <c r="E453" s="1" t="s">
        <v>490</v>
      </c>
      <c r="F453" s="1" t="s">
        <v>139</v>
      </c>
      <c r="G453" s="1"/>
      <c r="H453" s="1"/>
      <c r="I453" s="1" t="s">
        <v>106</v>
      </c>
      <c r="J453" s="4">
        <v>45322</v>
      </c>
      <c r="K453" s="4">
        <v>45322</v>
      </c>
      <c r="L453" s="1" t="s">
        <v>63</v>
      </c>
      <c r="M453" s="5">
        <v>392.45</v>
      </c>
      <c r="N453" s="5" t="s">
        <v>64</v>
      </c>
      <c r="O453" s="5" t="s">
        <v>65</v>
      </c>
      <c r="P453" s="5" t="s">
        <v>66</v>
      </c>
      <c r="Q453" s="5" t="str">
        <f t="shared" si="7"/>
        <v>GL500.57300212</v>
      </c>
      <c r="R453" s="104" t="str">
        <f>VLOOKUP($Q453,[9]Map!$D:$F,2,FALSE)</f>
        <v>D5701 - Wages &amp; Other</v>
      </c>
      <c r="S453" s="104" t="str">
        <f>VLOOKUP($Q453,[9]Map!$D:$F,3,FALSE)</f>
        <v>AC5710 - Wages Salaries &amp; Benefits</v>
      </c>
      <c r="T453" s="245" t="str">
        <f>VLOOKUP(D453,[9]Map!$A$12:$B$21,2,FALSE)</f>
        <v>GL journal entry</v>
      </c>
      <c r="U453" s="5"/>
      <c r="V453" s="1" t="s">
        <v>116</v>
      </c>
      <c r="W453" s="1" t="s">
        <v>491</v>
      </c>
      <c r="X453" s="1" t="s">
        <v>320</v>
      </c>
    </row>
    <row r="454" spans="1:24" hidden="1" x14ac:dyDescent="0.15">
      <c r="A454" s="1" t="s">
        <v>185</v>
      </c>
      <c r="B454" s="1" t="s">
        <v>110</v>
      </c>
      <c r="C454" s="1" t="s">
        <v>85</v>
      </c>
      <c r="D454" s="1" t="s">
        <v>93</v>
      </c>
      <c r="E454" s="1" t="s">
        <v>80</v>
      </c>
      <c r="F454" s="1" t="s">
        <v>330</v>
      </c>
      <c r="G454" s="1"/>
      <c r="H454" s="1"/>
      <c r="I454" s="1" t="s">
        <v>106</v>
      </c>
      <c r="J454" s="4">
        <v>45336</v>
      </c>
      <c r="K454" s="4">
        <v>45324</v>
      </c>
      <c r="L454" s="1" t="s">
        <v>63</v>
      </c>
      <c r="M454" s="5">
        <v>80.760000000000005</v>
      </c>
      <c r="N454" s="5" t="s">
        <v>64</v>
      </c>
      <c r="O454" s="5" t="s">
        <v>65</v>
      </c>
      <c r="P454" s="5" t="s">
        <v>66</v>
      </c>
      <c r="Q454" s="5" t="str">
        <f t="shared" si="7"/>
        <v>GL500.57300212</v>
      </c>
      <c r="R454" s="104" t="str">
        <f>VLOOKUP($Q454,[9]Map!$D:$F,2,FALSE)</f>
        <v>D5701 - Wages &amp; Other</v>
      </c>
      <c r="S454" s="104" t="str">
        <f>VLOOKUP($Q454,[9]Map!$D:$F,3,FALSE)</f>
        <v>AC5710 - Wages Salaries &amp; Benefits</v>
      </c>
      <c r="T454" s="245" t="str">
        <f>VLOOKUP(D454,[9]Map!$A$12:$B$21,2,FALSE)</f>
        <v>GL journal entry</v>
      </c>
      <c r="U454" s="5"/>
      <c r="V454" s="1" t="s">
        <v>117</v>
      </c>
      <c r="W454" s="1" t="s">
        <v>486</v>
      </c>
      <c r="X454" s="1" t="s">
        <v>487</v>
      </c>
    </row>
    <row r="455" spans="1:24" hidden="1" x14ac:dyDescent="0.15">
      <c r="A455" s="1" t="s">
        <v>185</v>
      </c>
      <c r="B455" s="1" t="s">
        <v>110</v>
      </c>
      <c r="C455" s="1" t="s">
        <v>85</v>
      </c>
      <c r="D455" s="1" t="s">
        <v>93</v>
      </c>
      <c r="E455" s="1" t="s">
        <v>80</v>
      </c>
      <c r="F455" s="1" t="s">
        <v>330</v>
      </c>
      <c r="G455" s="1"/>
      <c r="H455" s="1"/>
      <c r="I455" s="1" t="s">
        <v>106</v>
      </c>
      <c r="J455" s="4">
        <v>45352</v>
      </c>
      <c r="K455" s="4">
        <v>45338</v>
      </c>
      <c r="L455" s="1" t="s">
        <v>63</v>
      </c>
      <c r="M455" s="5">
        <v>80.760000000000005</v>
      </c>
      <c r="N455" s="5" t="s">
        <v>64</v>
      </c>
      <c r="O455" s="5" t="s">
        <v>65</v>
      </c>
      <c r="P455" s="5" t="s">
        <v>66</v>
      </c>
      <c r="Q455" s="5" t="str">
        <f t="shared" si="7"/>
        <v>GL500.57300212</v>
      </c>
      <c r="R455" s="104" t="str">
        <f>VLOOKUP($Q455,[9]Map!$D:$F,2,FALSE)</f>
        <v>D5701 - Wages &amp; Other</v>
      </c>
      <c r="S455" s="104" t="str">
        <f>VLOOKUP($Q455,[9]Map!$D:$F,3,FALSE)</f>
        <v>AC5710 - Wages Salaries &amp; Benefits</v>
      </c>
      <c r="T455" s="245" t="str">
        <f>VLOOKUP(D455,[9]Map!$A$12:$B$21,2,FALSE)</f>
        <v>GL journal entry</v>
      </c>
      <c r="U455" s="5"/>
      <c r="V455" s="1" t="s">
        <v>117</v>
      </c>
      <c r="W455" s="1" t="s">
        <v>488</v>
      </c>
      <c r="X455" s="1" t="s">
        <v>489</v>
      </c>
    </row>
    <row r="456" spans="1:24" hidden="1" x14ac:dyDescent="0.15">
      <c r="A456" s="1" t="s">
        <v>185</v>
      </c>
      <c r="B456" s="1" t="s">
        <v>110</v>
      </c>
      <c r="C456" s="1" t="s">
        <v>85</v>
      </c>
      <c r="D456" s="1" t="s">
        <v>93</v>
      </c>
      <c r="E456" s="1" t="s">
        <v>490</v>
      </c>
      <c r="F456" s="1" t="s">
        <v>330</v>
      </c>
      <c r="G456" s="1"/>
      <c r="H456" s="1"/>
      <c r="I456" s="1" t="s">
        <v>106</v>
      </c>
      <c r="J456" s="4">
        <v>45351</v>
      </c>
      <c r="K456" s="4">
        <v>45351</v>
      </c>
      <c r="L456" s="1" t="s">
        <v>63</v>
      </c>
      <c r="M456" s="5">
        <v>296.31</v>
      </c>
      <c r="N456" s="5" t="s">
        <v>64</v>
      </c>
      <c r="O456" s="5" t="s">
        <v>65</v>
      </c>
      <c r="P456" s="5" t="s">
        <v>66</v>
      </c>
      <c r="Q456" s="5" t="str">
        <f t="shared" si="7"/>
        <v>GL500.57300212</v>
      </c>
      <c r="R456" s="104" t="str">
        <f>VLOOKUP($Q456,[9]Map!$D:$F,2,FALSE)</f>
        <v>D5701 - Wages &amp; Other</v>
      </c>
      <c r="S456" s="104" t="str">
        <f>VLOOKUP($Q456,[9]Map!$D:$F,3,FALSE)</f>
        <v>AC5710 - Wages Salaries &amp; Benefits</v>
      </c>
      <c r="T456" s="245" t="str">
        <f>VLOOKUP(D456,[9]Map!$A$12:$B$21,2,FALSE)</f>
        <v>GL journal entry</v>
      </c>
      <c r="U456" s="5"/>
      <c r="V456" s="1" t="s">
        <v>116</v>
      </c>
      <c r="W456" s="1" t="s">
        <v>492</v>
      </c>
      <c r="X456" s="1" t="s">
        <v>493</v>
      </c>
    </row>
    <row r="457" spans="1:24" hidden="1" x14ac:dyDescent="0.15">
      <c r="A457" s="1" t="s">
        <v>185</v>
      </c>
      <c r="B457" s="1" t="s">
        <v>110</v>
      </c>
      <c r="C457" s="1" t="s">
        <v>85</v>
      </c>
      <c r="D457" s="1" t="s">
        <v>93</v>
      </c>
      <c r="E457" s="1" t="s">
        <v>490</v>
      </c>
      <c r="F457" s="1" t="s">
        <v>330</v>
      </c>
      <c r="G457" s="1"/>
      <c r="H457" s="1"/>
      <c r="I457" s="1" t="s">
        <v>106</v>
      </c>
      <c r="J457" s="4">
        <v>45351</v>
      </c>
      <c r="K457" s="4">
        <v>45351</v>
      </c>
      <c r="L457" s="1" t="s">
        <v>63</v>
      </c>
      <c r="M457" s="5">
        <v>90.87</v>
      </c>
      <c r="N457" s="5" t="s">
        <v>64</v>
      </c>
      <c r="O457" s="5" t="s">
        <v>65</v>
      </c>
      <c r="P457" s="5" t="s">
        <v>66</v>
      </c>
      <c r="Q457" s="5" t="str">
        <f t="shared" si="7"/>
        <v>GL500.57300212</v>
      </c>
      <c r="R457" s="104" t="str">
        <f>VLOOKUP($Q457,[9]Map!$D:$F,2,FALSE)</f>
        <v>D5701 - Wages &amp; Other</v>
      </c>
      <c r="S457" s="104" t="str">
        <f>VLOOKUP($Q457,[9]Map!$D:$F,3,FALSE)</f>
        <v>AC5710 - Wages Salaries &amp; Benefits</v>
      </c>
      <c r="T457" s="245" t="str">
        <f>VLOOKUP(D457,[9]Map!$A$12:$B$21,2,FALSE)</f>
        <v>GL journal entry</v>
      </c>
      <c r="U457" s="5"/>
      <c r="V457" s="1" t="s">
        <v>116</v>
      </c>
      <c r="W457" s="1" t="s">
        <v>492</v>
      </c>
      <c r="X457" s="1" t="s">
        <v>493</v>
      </c>
    </row>
    <row r="458" spans="1:24" hidden="1" x14ac:dyDescent="0.15">
      <c r="A458" s="1" t="s">
        <v>185</v>
      </c>
      <c r="B458" s="1" t="s">
        <v>111</v>
      </c>
      <c r="C458" s="1" t="s">
        <v>87</v>
      </c>
      <c r="D458" s="1" t="s">
        <v>93</v>
      </c>
      <c r="E458" s="1" t="s">
        <v>80</v>
      </c>
      <c r="F458" s="1" t="s">
        <v>139</v>
      </c>
      <c r="G458" s="1"/>
      <c r="H458" s="1"/>
      <c r="I458" s="1" t="s">
        <v>106</v>
      </c>
      <c r="J458" s="4">
        <v>45307</v>
      </c>
      <c r="K458" s="4">
        <v>45296</v>
      </c>
      <c r="L458" s="1" t="s">
        <v>63</v>
      </c>
      <c r="M458" s="5">
        <v>405.49</v>
      </c>
      <c r="N458" s="5" t="s">
        <v>64</v>
      </c>
      <c r="O458" s="5" t="s">
        <v>65</v>
      </c>
      <c r="P458" s="5" t="s">
        <v>66</v>
      </c>
      <c r="Q458" s="5" t="str">
        <f t="shared" si="7"/>
        <v>GL500.57310028</v>
      </c>
      <c r="R458" s="104" t="str">
        <f>VLOOKUP($Q458,[9]Map!$D:$F,2,FALSE)</f>
        <v>D5701 - Wages &amp; Other</v>
      </c>
      <c r="S458" s="104" t="str">
        <f>VLOOKUP($Q458,[9]Map!$D:$F,3,FALSE)</f>
        <v>AC5710 - Wages Salaries &amp; Benefits</v>
      </c>
      <c r="T458" s="245" t="str">
        <f>VLOOKUP(D458,[9]Map!$A$12:$B$21,2,FALSE)</f>
        <v>GL journal entry</v>
      </c>
      <c r="U458" s="5"/>
      <c r="V458" s="1" t="s">
        <v>117</v>
      </c>
      <c r="W458" s="1" t="s">
        <v>482</v>
      </c>
      <c r="X458" s="1" t="s">
        <v>483</v>
      </c>
    </row>
    <row r="459" spans="1:24" hidden="1" x14ac:dyDescent="0.15">
      <c r="A459" s="1" t="s">
        <v>185</v>
      </c>
      <c r="B459" s="1" t="s">
        <v>111</v>
      </c>
      <c r="C459" s="1" t="s">
        <v>87</v>
      </c>
      <c r="D459" s="1" t="s">
        <v>93</v>
      </c>
      <c r="E459" s="1" t="s">
        <v>80</v>
      </c>
      <c r="F459" s="1" t="s">
        <v>139</v>
      </c>
      <c r="G459" s="1"/>
      <c r="H459" s="1"/>
      <c r="I459" s="1" t="s">
        <v>106</v>
      </c>
      <c r="J459" s="4">
        <v>45315</v>
      </c>
      <c r="K459" s="4">
        <v>45310</v>
      </c>
      <c r="L459" s="1" t="s">
        <v>63</v>
      </c>
      <c r="M459" s="5">
        <v>405.49</v>
      </c>
      <c r="N459" s="5" t="s">
        <v>64</v>
      </c>
      <c r="O459" s="5" t="s">
        <v>65</v>
      </c>
      <c r="P459" s="5" t="s">
        <v>66</v>
      </c>
      <c r="Q459" s="5" t="str">
        <f t="shared" si="7"/>
        <v>GL500.57310028</v>
      </c>
      <c r="R459" s="104" t="str">
        <f>VLOOKUP($Q459,[9]Map!$D:$F,2,FALSE)</f>
        <v>D5701 - Wages &amp; Other</v>
      </c>
      <c r="S459" s="104" t="str">
        <f>VLOOKUP($Q459,[9]Map!$D:$F,3,FALSE)</f>
        <v>AC5710 - Wages Salaries &amp; Benefits</v>
      </c>
      <c r="T459" s="245" t="str">
        <f>VLOOKUP(D459,[9]Map!$A$12:$B$21,2,FALSE)</f>
        <v>GL journal entry</v>
      </c>
      <c r="U459" s="5"/>
      <c r="V459" s="1" t="s">
        <v>117</v>
      </c>
      <c r="W459" s="1" t="s">
        <v>484</v>
      </c>
      <c r="X459" s="1" t="s">
        <v>485</v>
      </c>
    </row>
    <row r="460" spans="1:24" hidden="1" x14ac:dyDescent="0.15">
      <c r="A460" s="1" t="s">
        <v>185</v>
      </c>
      <c r="B460" s="1" t="s">
        <v>111</v>
      </c>
      <c r="C460" s="1" t="s">
        <v>87</v>
      </c>
      <c r="D460" s="1" t="s">
        <v>93</v>
      </c>
      <c r="E460" s="1" t="s">
        <v>80</v>
      </c>
      <c r="F460" s="1" t="s">
        <v>330</v>
      </c>
      <c r="G460" s="1"/>
      <c r="H460" s="1"/>
      <c r="I460" s="1" t="s">
        <v>106</v>
      </c>
      <c r="J460" s="4">
        <v>45336</v>
      </c>
      <c r="K460" s="4">
        <v>45324</v>
      </c>
      <c r="L460" s="1" t="s">
        <v>63</v>
      </c>
      <c r="M460" s="5">
        <v>405.49</v>
      </c>
      <c r="N460" s="5" t="s">
        <v>64</v>
      </c>
      <c r="O460" s="5" t="s">
        <v>65</v>
      </c>
      <c r="P460" s="5" t="s">
        <v>66</v>
      </c>
      <c r="Q460" s="5" t="str">
        <f t="shared" si="7"/>
        <v>GL500.57310028</v>
      </c>
      <c r="R460" s="104" t="str">
        <f>VLOOKUP($Q460,[9]Map!$D:$F,2,FALSE)</f>
        <v>D5701 - Wages &amp; Other</v>
      </c>
      <c r="S460" s="104" t="str">
        <f>VLOOKUP($Q460,[9]Map!$D:$F,3,FALSE)</f>
        <v>AC5710 - Wages Salaries &amp; Benefits</v>
      </c>
      <c r="T460" s="245" t="str">
        <f>VLOOKUP(D460,[9]Map!$A$12:$B$21,2,FALSE)</f>
        <v>GL journal entry</v>
      </c>
      <c r="U460" s="5"/>
      <c r="V460" s="1" t="s">
        <v>117</v>
      </c>
      <c r="W460" s="1" t="s">
        <v>486</v>
      </c>
      <c r="X460" s="1" t="s">
        <v>487</v>
      </c>
    </row>
    <row r="461" spans="1:24" hidden="1" x14ac:dyDescent="0.15">
      <c r="A461" s="1" t="s">
        <v>185</v>
      </c>
      <c r="B461" s="1" t="s">
        <v>111</v>
      </c>
      <c r="C461" s="1" t="s">
        <v>87</v>
      </c>
      <c r="D461" s="1" t="s">
        <v>93</v>
      </c>
      <c r="E461" s="1" t="s">
        <v>80</v>
      </c>
      <c r="F461" s="1" t="s">
        <v>330</v>
      </c>
      <c r="G461" s="1"/>
      <c r="H461" s="1"/>
      <c r="I461" s="1" t="s">
        <v>106</v>
      </c>
      <c r="J461" s="4">
        <v>45352</v>
      </c>
      <c r="K461" s="4">
        <v>45338</v>
      </c>
      <c r="L461" s="1" t="s">
        <v>63</v>
      </c>
      <c r="M461" s="5">
        <v>405.49</v>
      </c>
      <c r="N461" s="5" t="s">
        <v>64</v>
      </c>
      <c r="O461" s="5" t="s">
        <v>65</v>
      </c>
      <c r="P461" s="5" t="s">
        <v>66</v>
      </c>
      <c r="Q461" s="5" t="str">
        <f t="shared" si="7"/>
        <v>GL500.57310028</v>
      </c>
      <c r="R461" s="104" t="str">
        <f>VLOOKUP($Q461,[9]Map!$D:$F,2,FALSE)</f>
        <v>D5701 - Wages &amp; Other</v>
      </c>
      <c r="S461" s="104" t="str">
        <f>VLOOKUP($Q461,[9]Map!$D:$F,3,FALSE)</f>
        <v>AC5710 - Wages Salaries &amp; Benefits</v>
      </c>
      <c r="T461" s="245" t="str">
        <f>VLOOKUP(D461,[9]Map!$A$12:$B$21,2,FALSE)</f>
        <v>GL journal entry</v>
      </c>
      <c r="U461" s="5"/>
      <c r="V461" s="1" t="s">
        <v>117</v>
      </c>
      <c r="W461" s="1" t="s">
        <v>488</v>
      </c>
      <c r="X461" s="1" t="s">
        <v>489</v>
      </c>
    </row>
    <row r="462" spans="1:24" hidden="1" x14ac:dyDescent="0.15">
      <c r="A462" s="1" t="s">
        <v>185</v>
      </c>
      <c r="B462" s="1" t="s">
        <v>112</v>
      </c>
      <c r="C462" s="1" t="s">
        <v>89</v>
      </c>
      <c r="D462" s="1" t="s">
        <v>93</v>
      </c>
      <c r="E462" s="1" t="s">
        <v>496</v>
      </c>
      <c r="F462" s="1" t="s">
        <v>139</v>
      </c>
      <c r="G462" s="1"/>
      <c r="H462" s="1"/>
      <c r="I462" s="1" t="s">
        <v>106</v>
      </c>
      <c r="J462" s="4">
        <v>45322</v>
      </c>
      <c r="K462" s="4">
        <v>45322</v>
      </c>
      <c r="L462" s="1" t="s">
        <v>63</v>
      </c>
      <c r="M462" s="5">
        <v>-4034.89</v>
      </c>
      <c r="N462" s="5" t="s">
        <v>64</v>
      </c>
      <c r="O462" s="5" t="s">
        <v>65</v>
      </c>
      <c r="P462" s="5" t="s">
        <v>66</v>
      </c>
      <c r="Q462" s="5" t="str">
        <f t="shared" si="7"/>
        <v>GL500.57800077</v>
      </c>
      <c r="R462" s="104" t="str">
        <f>VLOOKUP($Q462,[9]Map!$D:$F,2,FALSE)</f>
        <v>D5701 - Wages &amp; Other</v>
      </c>
      <c r="S462" s="104" t="str">
        <f>VLOOKUP($Q462,[9]Map!$D:$F,3,FALSE)</f>
        <v>AC5710 - Wages Salaries &amp; Benefits</v>
      </c>
      <c r="T462" s="245" t="str">
        <f>VLOOKUP(D462,[9]Map!$A$12:$B$21,2,FALSE)</f>
        <v>GL journal entry</v>
      </c>
      <c r="U462" s="5"/>
      <c r="V462" s="1" t="s">
        <v>117</v>
      </c>
      <c r="W462" s="1" t="s">
        <v>497</v>
      </c>
      <c r="X462" s="1" t="s">
        <v>498</v>
      </c>
    </row>
    <row r="463" spans="1:24" hidden="1" x14ac:dyDescent="0.15">
      <c r="A463" s="1" t="s">
        <v>185</v>
      </c>
      <c r="B463" s="1" t="s">
        <v>112</v>
      </c>
      <c r="C463" s="1" t="s">
        <v>89</v>
      </c>
      <c r="D463" s="1" t="s">
        <v>93</v>
      </c>
      <c r="E463" s="1" t="s">
        <v>80</v>
      </c>
      <c r="F463" s="1" t="s">
        <v>139</v>
      </c>
      <c r="G463" s="1"/>
      <c r="H463" s="1"/>
      <c r="I463" s="1" t="s">
        <v>106</v>
      </c>
      <c r="J463" s="4">
        <v>45307</v>
      </c>
      <c r="K463" s="4">
        <v>45296</v>
      </c>
      <c r="L463" s="1" t="s">
        <v>63</v>
      </c>
      <c r="M463" s="5">
        <v>31.02</v>
      </c>
      <c r="N463" s="5" t="s">
        <v>64</v>
      </c>
      <c r="O463" s="5" t="s">
        <v>65</v>
      </c>
      <c r="P463" s="5" t="s">
        <v>66</v>
      </c>
      <c r="Q463" s="5" t="str">
        <f t="shared" si="7"/>
        <v>GL500.57800077</v>
      </c>
      <c r="R463" s="104" t="str">
        <f>VLOOKUP($Q463,[9]Map!$D:$F,2,FALSE)</f>
        <v>D5701 - Wages &amp; Other</v>
      </c>
      <c r="S463" s="104" t="str">
        <f>VLOOKUP($Q463,[9]Map!$D:$F,3,FALSE)</f>
        <v>AC5710 - Wages Salaries &amp; Benefits</v>
      </c>
      <c r="T463" s="245" t="str">
        <f>VLOOKUP(D463,[9]Map!$A$12:$B$21,2,FALSE)</f>
        <v>GL journal entry</v>
      </c>
      <c r="U463" s="5"/>
      <c r="V463" s="1" t="s">
        <v>117</v>
      </c>
      <c r="W463" s="1" t="s">
        <v>482</v>
      </c>
      <c r="X463" s="1" t="s">
        <v>483</v>
      </c>
    </row>
    <row r="464" spans="1:24" hidden="1" x14ac:dyDescent="0.15">
      <c r="A464" s="1" t="s">
        <v>185</v>
      </c>
      <c r="B464" s="1" t="s">
        <v>112</v>
      </c>
      <c r="C464" s="1" t="s">
        <v>89</v>
      </c>
      <c r="D464" s="1" t="s">
        <v>93</v>
      </c>
      <c r="E464" s="1" t="s">
        <v>80</v>
      </c>
      <c r="F464" s="1" t="s">
        <v>139</v>
      </c>
      <c r="G464" s="1"/>
      <c r="H464" s="1"/>
      <c r="I464" s="1" t="s">
        <v>106</v>
      </c>
      <c r="J464" s="4">
        <v>45315</v>
      </c>
      <c r="K464" s="4">
        <v>45310</v>
      </c>
      <c r="L464" s="1" t="s">
        <v>63</v>
      </c>
      <c r="M464" s="5">
        <v>31.02</v>
      </c>
      <c r="N464" s="5" t="s">
        <v>64</v>
      </c>
      <c r="O464" s="5" t="s">
        <v>65</v>
      </c>
      <c r="P464" s="5" t="s">
        <v>66</v>
      </c>
      <c r="Q464" s="5" t="str">
        <f t="shared" si="7"/>
        <v>GL500.57800077</v>
      </c>
      <c r="R464" s="104" t="str">
        <f>VLOOKUP($Q464,[9]Map!$D:$F,2,FALSE)</f>
        <v>D5701 - Wages &amp; Other</v>
      </c>
      <c r="S464" s="104" t="str">
        <f>VLOOKUP($Q464,[9]Map!$D:$F,3,FALSE)</f>
        <v>AC5710 - Wages Salaries &amp; Benefits</v>
      </c>
      <c r="T464" s="245" t="str">
        <f>VLOOKUP(D464,[9]Map!$A$12:$B$21,2,FALSE)</f>
        <v>GL journal entry</v>
      </c>
      <c r="U464" s="5"/>
      <c r="V464" s="1" t="s">
        <v>117</v>
      </c>
      <c r="W464" s="1" t="s">
        <v>484</v>
      </c>
      <c r="X464" s="1" t="s">
        <v>485</v>
      </c>
    </row>
    <row r="465" spans="1:24" hidden="1" x14ac:dyDescent="0.15">
      <c r="A465" s="1" t="s">
        <v>185</v>
      </c>
      <c r="B465" s="1" t="s">
        <v>112</v>
      </c>
      <c r="C465" s="1" t="s">
        <v>89</v>
      </c>
      <c r="D465" s="1" t="s">
        <v>93</v>
      </c>
      <c r="E465" s="1" t="s">
        <v>96</v>
      </c>
      <c r="F465" s="1" t="s">
        <v>139</v>
      </c>
      <c r="G465" s="1"/>
      <c r="H465" s="1"/>
      <c r="I465" s="1" t="s">
        <v>106</v>
      </c>
      <c r="J465" s="4">
        <v>45323</v>
      </c>
      <c r="K465" s="4">
        <v>45322</v>
      </c>
      <c r="L465" s="1" t="s">
        <v>63</v>
      </c>
      <c r="M465" s="5">
        <v>2093.5</v>
      </c>
      <c r="N465" s="5" t="s">
        <v>64</v>
      </c>
      <c r="O465" s="5" t="s">
        <v>65</v>
      </c>
      <c r="P465" s="5" t="s">
        <v>66</v>
      </c>
      <c r="Q465" s="5" t="str">
        <f t="shared" si="7"/>
        <v>GL500.57800077</v>
      </c>
      <c r="R465" s="104" t="str">
        <f>VLOOKUP($Q465,[9]Map!$D:$F,2,FALSE)</f>
        <v>D5701 - Wages &amp; Other</v>
      </c>
      <c r="S465" s="104" t="str">
        <f>VLOOKUP($Q465,[9]Map!$D:$F,3,FALSE)</f>
        <v>AC5710 - Wages Salaries &amp; Benefits</v>
      </c>
      <c r="T465" s="245" t="str">
        <f>VLOOKUP(D465,[9]Map!$A$12:$B$21,2,FALSE)</f>
        <v>GL journal entry</v>
      </c>
      <c r="U465" s="5"/>
      <c r="V465" s="1" t="s">
        <v>117</v>
      </c>
      <c r="W465" s="1" t="s">
        <v>499</v>
      </c>
      <c r="X465" s="1" t="s">
        <v>500</v>
      </c>
    </row>
    <row r="466" spans="1:24" hidden="1" x14ac:dyDescent="0.15">
      <c r="A466" s="1" t="s">
        <v>185</v>
      </c>
      <c r="B466" s="1" t="s">
        <v>112</v>
      </c>
      <c r="C466" s="1" t="s">
        <v>89</v>
      </c>
      <c r="D466" s="1" t="s">
        <v>93</v>
      </c>
      <c r="E466" s="1" t="s">
        <v>490</v>
      </c>
      <c r="F466" s="1" t="s">
        <v>139</v>
      </c>
      <c r="G466" s="1"/>
      <c r="H466" s="1"/>
      <c r="I466" s="1" t="s">
        <v>106</v>
      </c>
      <c r="J466" s="4">
        <v>45322</v>
      </c>
      <c r="K466" s="4">
        <v>45322</v>
      </c>
      <c r="L466" s="1" t="s">
        <v>63</v>
      </c>
      <c r="M466" s="5">
        <v>146.33000000000001</v>
      </c>
      <c r="N466" s="5" t="s">
        <v>64</v>
      </c>
      <c r="O466" s="5" t="s">
        <v>65</v>
      </c>
      <c r="P466" s="5" t="s">
        <v>66</v>
      </c>
      <c r="Q466" s="5" t="str">
        <f t="shared" si="7"/>
        <v>GL500.57800077</v>
      </c>
      <c r="R466" s="104" t="str">
        <f>VLOOKUP($Q466,[9]Map!$D:$F,2,FALSE)</f>
        <v>D5701 - Wages &amp; Other</v>
      </c>
      <c r="S466" s="104" t="str">
        <f>VLOOKUP($Q466,[9]Map!$D:$F,3,FALSE)</f>
        <v>AC5710 - Wages Salaries &amp; Benefits</v>
      </c>
      <c r="T466" s="245" t="str">
        <f>VLOOKUP(D466,[9]Map!$A$12:$B$21,2,FALSE)</f>
        <v>GL journal entry</v>
      </c>
      <c r="U466" s="5"/>
      <c r="V466" s="1" t="s">
        <v>116</v>
      </c>
      <c r="W466" s="1" t="s">
        <v>491</v>
      </c>
      <c r="X466" s="1" t="s">
        <v>320</v>
      </c>
    </row>
    <row r="467" spans="1:24" hidden="1" x14ac:dyDescent="0.15">
      <c r="A467" s="1" t="s">
        <v>185</v>
      </c>
      <c r="B467" s="1" t="s">
        <v>112</v>
      </c>
      <c r="C467" s="1" t="s">
        <v>89</v>
      </c>
      <c r="D467" s="1" t="s">
        <v>93</v>
      </c>
      <c r="E467" s="1" t="s">
        <v>490</v>
      </c>
      <c r="F467" s="1" t="s">
        <v>139</v>
      </c>
      <c r="G467" s="1"/>
      <c r="H467" s="1"/>
      <c r="I467" s="1" t="s">
        <v>106</v>
      </c>
      <c r="J467" s="4">
        <v>45322</v>
      </c>
      <c r="K467" s="4">
        <v>45322</v>
      </c>
      <c r="L467" s="1" t="s">
        <v>63</v>
      </c>
      <c r="M467" s="5">
        <v>146.33000000000001</v>
      </c>
      <c r="N467" s="5" t="s">
        <v>64</v>
      </c>
      <c r="O467" s="5" t="s">
        <v>65</v>
      </c>
      <c r="P467" s="5" t="s">
        <v>66</v>
      </c>
      <c r="Q467" s="5" t="str">
        <f t="shared" si="7"/>
        <v>GL500.57800077</v>
      </c>
      <c r="R467" s="104" t="str">
        <f>VLOOKUP($Q467,[9]Map!$D:$F,2,FALSE)</f>
        <v>D5701 - Wages &amp; Other</v>
      </c>
      <c r="S467" s="104" t="str">
        <f>VLOOKUP($Q467,[9]Map!$D:$F,3,FALSE)</f>
        <v>AC5710 - Wages Salaries &amp; Benefits</v>
      </c>
      <c r="T467" s="245" t="str">
        <f>VLOOKUP(D467,[9]Map!$A$12:$B$21,2,FALSE)</f>
        <v>GL journal entry</v>
      </c>
      <c r="U467" s="5"/>
      <c r="V467" s="1" t="s">
        <v>116</v>
      </c>
      <c r="W467" s="1" t="s">
        <v>491</v>
      </c>
      <c r="X467" s="1" t="s">
        <v>320</v>
      </c>
    </row>
    <row r="468" spans="1:24" hidden="1" x14ac:dyDescent="0.15">
      <c r="A468" s="1" t="s">
        <v>185</v>
      </c>
      <c r="B468" s="1" t="s">
        <v>112</v>
      </c>
      <c r="C468" s="1" t="s">
        <v>89</v>
      </c>
      <c r="D468" s="1" t="s">
        <v>93</v>
      </c>
      <c r="E468" s="1" t="s">
        <v>80</v>
      </c>
      <c r="F468" s="1" t="s">
        <v>330</v>
      </c>
      <c r="G468" s="1"/>
      <c r="H468" s="1"/>
      <c r="I468" s="1" t="s">
        <v>106</v>
      </c>
      <c r="J468" s="4">
        <v>45336</v>
      </c>
      <c r="K468" s="4">
        <v>45324</v>
      </c>
      <c r="L468" s="1" t="s">
        <v>63</v>
      </c>
      <c r="M468" s="5">
        <v>31.02</v>
      </c>
      <c r="N468" s="5" t="s">
        <v>64</v>
      </c>
      <c r="O468" s="5" t="s">
        <v>65</v>
      </c>
      <c r="P468" s="5" t="s">
        <v>66</v>
      </c>
      <c r="Q468" s="5" t="str">
        <f t="shared" si="7"/>
        <v>GL500.57800077</v>
      </c>
      <c r="R468" s="104" t="str">
        <f>VLOOKUP($Q468,[9]Map!$D:$F,2,FALSE)</f>
        <v>D5701 - Wages &amp; Other</v>
      </c>
      <c r="S468" s="104" t="str">
        <f>VLOOKUP($Q468,[9]Map!$D:$F,3,FALSE)</f>
        <v>AC5710 - Wages Salaries &amp; Benefits</v>
      </c>
      <c r="T468" s="245" t="str">
        <f>VLOOKUP(D468,[9]Map!$A$12:$B$21,2,FALSE)</f>
        <v>GL journal entry</v>
      </c>
      <c r="U468" s="5"/>
      <c r="V468" s="1" t="s">
        <v>117</v>
      </c>
      <c r="W468" s="1" t="s">
        <v>486</v>
      </c>
      <c r="X468" s="1" t="s">
        <v>487</v>
      </c>
    </row>
    <row r="469" spans="1:24" hidden="1" x14ac:dyDescent="0.15">
      <c r="A469" s="1" t="s">
        <v>185</v>
      </c>
      <c r="B469" s="1" t="s">
        <v>112</v>
      </c>
      <c r="C469" s="1" t="s">
        <v>89</v>
      </c>
      <c r="D469" s="1" t="s">
        <v>93</v>
      </c>
      <c r="E469" s="1" t="s">
        <v>96</v>
      </c>
      <c r="F469" s="1" t="s">
        <v>330</v>
      </c>
      <c r="G469" s="1"/>
      <c r="H469" s="1"/>
      <c r="I469" s="1" t="s">
        <v>106</v>
      </c>
      <c r="J469" s="4">
        <v>45351</v>
      </c>
      <c r="K469" s="4">
        <v>45351</v>
      </c>
      <c r="L469" s="1" t="s">
        <v>63</v>
      </c>
      <c r="M469" s="5">
        <v>2093.5</v>
      </c>
      <c r="N469" s="5" t="s">
        <v>64</v>
      </c>
      <c r="O469" s="5" t="s">
        <v>65</v>
      </c>
      <c r="P469" s="5" t="s">
        <v>66</v>
      </c>
      <c r="Q469" s="5" t="str">
        <f t="shared" si="7"/>
        <v>GL500.57800077</v>
      </c>
      <c r="R469" s="104" t="str">
        <f>VLOOKUP($Q469,[9]Map!$D:$F,2,FALSE)</f>
        <v>D5701 - Wages &amp; Other</v>
      </c>
      <c r="S469" s="104" t="str">
        <f>VLOOKUP($Q469,[9]Map!$D:$F,3,FALSE)</f>
        <v>AC5710 - Wages Salaries &amp; Benefits</v>
      </c>
      <c r="T469" s="245" t="str">
        <f>VLOOKUP(D469,[9]Map!$A$12:$B$21,2,FALSE)</f>
        <v>GL journal entry</v>
      </c>
      <c r="U469" s="5"/>
      <c r="V469" s="1" t="s">
        <v>117</v>
      </c>
      <c r="W469" s="1" t="s">
        <v>501</v>
      </c>
      <c r="X469" s="1" t="s">
        <v>502</v>
      </c>
    </row>
    <row r="470" spans="1:24" hidden="1" x14ac:dyDescent="0.15">
      <c r="A470" s="1" t="s">
        <v>185</v>
      </c>
      <c r="B470" s="1" t="s">
        <v>112</v>
      </c>
      <c r="C470" s="1" t="s">
        <v>89</v>
      </c>
      <c r="D470" s="1" t="s">
        <v>93</v>
      </c>
      <c r="E470" s="1" t="s">
        <v>80</v>
      </c>
      <c r="F470" s="1" t="s">
        <v>330</v>
      </c>
      <c r="G470" s="1"/>
      <c r="H470" s="1"/>
      <c r="I470" s="1" t="s">
        <v>106</v>
      </c>
      <c r="J470" s="4">
        <v>45352</v>
      </c>
      <c r="K470" s="4">
        <v>45338</v>
      </c>
      <c r="L470" s="1" t="s">
        <v>63</v>
      </c>
      <c r="M470" s="5">
        <v>31.02</v>
      </c>
      <c r="N470" s="5" t="s">
        <v>64</v>
      </c>
      <c r="O470" s="5" t="s">
        <v>65</v>
      </c>
      <c r="P470" s="5" t="s">
        <v>66</v>
      </c>
      <c r="Q470" s="5" t="str">
        <f t="shared" si="7"/>
        <v>GL500.57800077</v>
      </c>
      <c r="R470" s="104" t="str">
        <f>VLOOKUP($Q470,[9]Map!$D:$F,2,FALSE)</f>
        <v>D5701 - Wages &amp; Other</v>
      </c>
      <c r="S470" s="104" t="str">
        <f>VLOOKUP($Q470,[9]Map!$D:$F,3,FALSE)</f>
        <v>AC5710 - Wages Salaries &amp; Benefits</v>
      </c>
      <c r="T470" s="245" t="str">
        <f>VLOOKUP(D470,[9]Map!$A$12:$B$21,2,FALSE)</f>
        <v>GL journal entry</v>
      </c>
      <c r="U470" s="5"/>
      <c r="V470" s="1" t="s">
        <v>117</v>
      </c>
      <c r="W470" s="1" t="s">
        <v>488</v>
      </c>
      <c r="X470" s="1" t="s">
        <v>489</v>
      </c>
    </row>
    <row r="471" spans="1:24" hidden="1" x14ac:dyDescent="0.15">
      <c r="A471" s="1" t="s">
        <v>185</v>
      </c>
      <c r="B471" s="1" t="s">
        <v>112</v>
      </c>
      <c r="C471" s="1" t="s">
        <v>89</v>
      </c>
      <c r="D471" s="1" t="s">
        <v>93</v>
      </c>
      <c r="E471" s="1" t="s">
        <v>490</v>
      </c>
      <c r="F471" s="1" t="s">
        <v>330</v>
      </c>
      <c r="G471" s="1"/>
      <c r="H471" s="1"/>
      <c r="I471" s="1" t="s">
        <v>106</v>
      </c>
      <c r="J471" s="4">
        <v>45351</v>
      </c>
      <c r="K471" s="4">
        <v>45351</v>
      </c>
      <c r="L471" s="1" t="s">
        <v>63</v>
      </c>
      <c r="M471" s="5">
        <v>146.33000000000001</v>
      </c>
      <c r="N471" s="5" t="s">
        <v>64</v>
      </c>
      <c r="O471" s="5" t="s">
        <v>65</v>
      </c>
      <c r="P471" s="5" t="s">
        <v>66</v>
      </c>
      <c r="Q471" s="5" t="str">
        <f t="shared" si="7"/>
        <v>GL500.57800077</v>
      </c>
      <c r="R471" s="104" t="str">
        <f>VLOOKUP($Q471,[9]Map!$D:$F,2,FALSE)</f>
        <v>D5701 - Wages &amp; Other</v>
      </c>
      <c r="S471" s="104" t="str">
        <f>VLOOKUP($Q471,[9]Map!$D:$F,3,FALSE)</f>
        <v>AC5710 - Wages Salaries &amp; Benefits</v>
      </c>
      <c r="T471" s="245" t="str">
        <f>VLOOKUP(D471,[9]Map!$A$12:$B$21,2,FALSE)</f>
        <v>GL journal entry</v>
      </c>
      <c r="U471" s="5"/>
      <c r="V471" s="1" t="s">
        <v>116</v>
      </c>
      <c r="W471" s="1" t="s">
        <v>492</v>
      </c>
      <c r="X471" s="1" t="s">
        <v>493</v>
      </c>
    </row>
    <row r="472" spans="1:24" hidden="1" x14ac:dyDescent="0.15">
      <c r="A472" s="1" t="s">
        <v>185</v>
      </c>
      <c r="B472" s="1" t="s">
        <v>112</v>
      </c>
      <c r="C472" s="1" t="s">
        <v>89</v>
      </c>
      <c r="D472" s="1" t="s">
        <v>93</v>
      </c>
      <c r="E472" s="1" t="s">
        <v>490</v>
      </c>
      <c r="F472" s="1" t="s">
        <v>330</v>
      </c>
      <c r="G472" s="1"/>
      <c r="H472" s="1"/>
      <c r="I472" s="1" t="s">
        <v>106</v>
      </c>
      <c r="J472" s="4">
        <v>45351</v>
      </c>
      <c r="K472" s="4">
        <v>45351</v>
      </c>
      <c r="L472" s="1" t="s">
        <v>63</v>
      </c>
      <c r="M472" s="5">
        <v>146.33000000000001</v>
      </c>
      <c r="N472" s="5" t="s">
        <v>64</v>
      </c>
      <c r="O472" s="5" t="s">
        <v>65</v>
      </c>
      <c r="P472" s="5" t="s">
        <v>66</v>
      </c>
      <c r="Q472" s="5" t="str">
        <f t="shared" si="7"/>
        <v>GL500.57800077</v>
      </c>
      <c r="R472" s="104" t="str">
        <f>VLOOKUP($Q472,[9]Map!$D:$F,2,FALSE)</f>
        <v>D5701 - Wages &amp; Other</v>
      </c>
      <c r="S472" s="104" t="str">
        <f>VLOOKUP($Q472,[9]Map!$D:$F,3,FALSE)</f>
        <v>AC5710 - Wages Salaries &amp; Benefits</v>
      </c>
      <c r="T472" s="245" t="str">
        <f>VLOOKUP(D472,[9]Map!$A$12:$B$21,2,FALSE)</f>
        <v>GL journal entry</v>
      </c>
      <c r="U472" s="5"/>
      <c r="V472" s="1" t="s">
        <v>116</v>
      </c>
      <c r="W472" s="1" t="s">
        <v>492</v>
      </c>
      <c r="X472" s="1" t="s">
        <v>493</v>
      </c>
    </row>
    <row r="473" spans="1:24" hidden="1" x14ac:dyDescent="0.15">
      <c r="A473" s="1" t="s">
        <v>185</v>
      </c>
      <c r="B473" s="1" t="s">
        <v>113</v>
      </c>
      <c r="C473" s="1" t="s">
        <v>91</v>
      </c>
      <c r="D473" s="1" t="s">
        <v>93</v>
      </c>
      <c r="E473" s="1" t="s">
        <v>80</v>
      </c>
      <c r="F473" s="1" t="s">
        <v>139</v>
      </c>
      <c r="G473" s="1"/>
      <c r="H473" s="1"/>
      <c r="I473" s="1" t="s">
        <v>106</v>
      </c>
      <c r="J473" s="4">
        <v>45307</v>
      </c>
      <c r="K473" s="4">
        <v>45296</v>
      </c>
      <c r="L473" s="1" t="s">
        <v>63</v>
      </c>
      <c r="M473" s="5">
        <v>19.88</v>
      </c>
      <c r="N473" s="5" t="s">
        <v>64</v>
      </c>
      <c r="O473" s="5" t="s">
        <v>65</v>
      </c>
      <c r="P473" s="5" t="s">
        <v>66</v>
      </c>
      <c r="Q473" s="5" t="str">
        <f t="shared" si="7"/>
        <v>GL500.57800078</v>
      </c>
      <c r="R473" s="104" t="str">
        <f>VLOOKUP($Q473,[9]Map!$D:$F,2,FALSE)</f>
        <v>D5701 - Wages &amp; Other</v>
      </c>
      <c r="S473" s="104" t="str">
        <f>VLOOKUP($Q473,[9]Map!$D:$F,3,FALSE)</f>
        <v>AC5710 - Wages Salaries &amp; Benefits</v>
      </c>
      <c r="T473" s="245" t="str">
        <f>VLOOKUP(D473,[9]Map!$A$12:$B$21,2,FALSE)</f>
        <v>GL journal entry</v>
      </c>
      <c r="U473" s="5"/>
      <c r="V473" s="1" t="s">
        <v>117</v>
      </c>
      <c r="W473" s="1" t="s">
        <v>482</v>
      </c>
      <c r="X473" s="1" t="s">
        <v>483</v>
      </c>
    </row>
    <row r="474" spans="1:24" hidden="1" x14ac:dyDescent="0.15">
      <c r="A474" s="1" t="s">
        <v>185</v>
      </c>
      <c r="B474" s="1" t="s">
        <v>113</v>
      </c>
      <c r="C474" s="1" t="s">
        <v>91</v>
      </c>
      <c r="D474" s="1" t="s">
        <v>93</v>
      </c>
      <c r="E474" s="1" t="s">
        <v>80</v>
      </c>
      <c r="F474" s="1" t="s">
        <v>139</v>
      </c>
      <c r="G474" s="1"/>
      <c r="H474" s="1"/>
      <c r="I474" s="1" t="s">
        <v>106</v>
      </c>
      <c r="J474" s="4">
        <v>45315</v>
      </c>
      <c r="K474" s="4">
        <v>45310</v>
      </c>
      <c r="L474" s="1" t="s">
        <v>63</v>
      </c>
      <c r="M474" s="5">
        <v>19.88</v>
      </c>
      <c r="N474" s="5" t="s">
        <v>64</v>
      </c>
      <c r="O474" s="5" t="s">
        <v>65</v>
      </c>
      <c r="P474" s="5" t="s">
        <v>66</v>
      </c>
      <c r="Q474" s="5" t="str">
        <f t="shared" si="7"/>
        <v>GL500.57800078</v>
      </c>
      <c r="R474" s="104" t="str">
        <f>VLOOKUP($Q474,[9]Map!$D:$F,2,FALSE)</f>
        <v>D5701 - Wages &amp; Other</v>
      </c>
      <c r="S474" s="104" t="str">
        <f>VLOOKUP($Q474,[9]Map!$D:$F,3,FALSE)</f>
        <v>AC5710 - Wages Salaries &amp; Benefits</v>
      </c>
      <c r="T474" s="245" t="str">
        <f>VLOOKUP(D474,[9]Map!$A$12:$B$21,2,FALSE)</f>
        <v>GL journal entry</v>
      </c>
      <c r="U474" s="5"/>
      <c r="V474" s="1" t="s">
        <v>117</v>
      </c>
      <c r="W474" s="1" t="s">
        <v>484</v>
      </c>
      <c r="X474" s="1" t="s">
        <v>485</v>
      </c>
    </row>
    <row r="475" spans="1:24" hidden="1" x14ac:dyDescent="0.15">
      <c r="A475" s="1" t="s">
        <v>185</v>
      </c>
      <c r="B475" s="1" t="s">
        <v>113</v>
      </c>
      <c r="C475" s="1" t="s">
        <v>91</v>
      </c>
      <c r="D475" s="1" t="s">
        <v>93</v>
      </c>
      <c r="E475" s="1" t="s">
        <v>80</v>
      </c>
      <c r="F475" s="1" t="s">
        <v>330</v>
      </c>
      <c r="G475" s="1"/>
      <c r="H475" s="1"/>
      <c r="I475" s="1" t="s">
        <v>106</v>
      </c>
      <c r="J475" s="4">
        <v>45336</v>
      </c>
      <c r="K475" s="4">
        <v>45324</v>
      </c>
      <c r="L475" s="1" t="s">
        <v>63</v>
      </c>
      <c r="M475" s="5">
        <v>19.88</v>
      </c>
      <c r="N475" s="5" t="s">
        <v>64</v>
      </c>
      <c r="O475" s="5" t="s">
        <v>65</v>
      </c>
      <c r="P475" s="5" t="s">
        <v>66</v>
      </c>
      <c r="Q475" s="5" t="str">
        <f t="shared" si="7"/>
        <v>GL500.57800078</v>
      </c>
      <c r="R475" s="104" t="str">
        <f>VLOOKUP($Q475,[9]Map!$D:$F,2,FALSE)</f>
        <v>D5701 - Wages &amp; Other</v>
      </c>
      <c r="S475" s="104" t="str">
        <f>VLOOKUP($Q475,[9]Map!$D:$F,3,FALSE)</f>
        <v>AC5710 - Wages Salaries &amp; Benefits</v>
      </c>
      <c r="T475" s="245" t="str">
        <f>VLOOKUP(D475,[9]Map!$A$12:$B$21,2,FALSE)</f>
        <v>GL journal entry</v>
      </c>
      <c r="U475" s="5"/>
      <c r="V475" s="1" t="s">
        <v>117</v>
      </c>
      <c r="W475" s="1" t="s">
        <v>486</v>
      </c>
      <c r="X475" s="1" t="s">
        <v>487</v>
      </c>
    </row>
    <row r="476" spans="1:24" hidden="1" x14ac:dyDescent="0.15">
      <c r="A476" s="1" t="s">
        <v>185</v>
      </c>
      <c r="B476" s="1" t="s">
        <v>113</v>
      </c>
      <c r="C476" s="1" t="s">
        <v>91</v>
      </c>
      <c r="D476" s="1" t="s">
        <v>93</v>
      </c>
      <c r="E476" s="1" t="s">
        <v>80</v>
      </c>
      <c r="F476" s="1" t="s">
        <v>330</v>
      </c>
      <c r="G476" s="1"/>
      <c r="H476" s="1"/>
      <c r="I476" s="1" t="s">
        <v>106</v>
      </c>
      <c r="J476" s="4">
        <v>45352</v>
      </c>
      <c r="K476" s="4">
        <v>45338</v>
      </c>
      <c r="L476" s="1" t="s">
        <v>63</v>
      </c>
      <c r="M476" s="5">
        <v>19.88</v>
      </c>
      <c r="N476" s="5" t="s">
        <v>64</v>
      </c>
      <c r="O476" s="5" t="s">
        <v>65</v>
      </c>
      <c r="P476" s="5" t="s">
        <v>66</v>
      </c>
      <c r="Q476" s="5" t="str">
        <f t="shared" si="7"/>
        <v>GL500.57800078</v>
      </c>
      <c r="R476" s="104" t="str">
        <f>VLOOKUP($Q476,[9]Map!$D:$F,2,FALSE)</f>
        <v>D5701 - Wages &amp; Other</v>
      </c>
      <c r="S476" s="104" t="str">
        <f>VLOOKUP($Q476,[9]Map!$D:$F,3,FALSE)</f>
        <v>AC5710 - Wages Salaries &amp; Benefits</v>
      </c>
      <c r="T476" s="245" t="str">
        <f>VLOOKUP(D476,[9]Map!$A$12:$B$21,2,FALSE)</f>
        <v>GL journal entry</v>
      </c>
      <c r="U476" s="5"/>
      <c r="V476" s="1" t="s">
        <v>117</v>
      </c>
      <c r="W476" s="1" t="s">
        <v>488</v>
      </c>
      <c r="X476" s="1" t="s">
        <v>489</v>
      </c>
    </row>
    <row r="477" spans="1:24" hidden="1" x14ac:dyDescent="0.15">
      <c r="A477" s="1" t="s">
        <v>185</v>
      </c>
      <c r="B477" s="1" t="s">
        <v>527</v>
      </c>
      <c r="C477" s="1" t="s">
        <v>528</v>
      </c>
      <c r="D477" s="1" t="s">
        <v>93</v>
      </c>
      <c r="E477" s="1" t="s">
        <v>475</v>
      </c>
      <c r="F477" s="1" t="s">
        <v>139</v>
      </c>
      <c r="G477" s="1"/>
      <c r="H477" s="1"/>
      <c r="I477" s="1" t="s">
        <v>106</v>
      </c>
      <c r="J477" s="4">
        <v>45322</v>
      </c>
      <c r="K477" s="4">
        <v>45322</v>
      </c>
      <c r="L477" s="1" t="s">
        <v>63</v>
      </c>
      <c r="M477" s="5">
        <v>-8909.2900000000009</v>
      </c>
      <c r="N477" s="5" t="s">
        <v>64</v>
      </c>
      <c r="O477" s="5" t="s">
        <v>65</v>
      </c>
      <c r="P477" s="5" t="s">
        <v>66</v>
      </c>
      <c r="Q477" s="5" t="str">
        <f t="shared" si="7"/>
        <v>GL500.61200030</v>
      </c>
      <c r="R477" s="104" t="str">
        <f>VLOOKUP($Q477,[9]Map!$D:$F,2,FALSE)</f>
        <v>D6500 - Total Depreciation &amp; Amortization Net</v>
      </c>
      <c r="S477" s="104" t="str">
        <f>VLOOKUP($Q477,[9]Map!$D:$F,3,FALSE)</f>
        <v>AC6100 - Depr Tangible Fixed Assets</v>
      </c>
      <c r="T477" s="245" t="str">
        <f>VLOOKUP(D477,[9]Map!$A$12:$B$21,2,FALSE)</f>
        <v>GL journal entry</v>
      </c>
      <c r="U477" s="5"/>
      <c r="V477" s="1" t="s">
        <v>116</v>
      </c>
      <c r="W477" s="1" t="s">
        <v>476</v>
      </c>
      <c r="X477" s="1" t="s">
        <v>477</v>
      </c>
    </row>
    <row r="478" spans="1:24" hidden="1" x14ac:dyDescent="0.15">
      <c r="A478" s="1" t="s">
        <v>185</v>
      </c>
      <c r="B478" s="1" t="s">
        <v>527</v>
      </c>
      <c r="C478" s="1" t="s">
        <v>528</v>
      </c>
      <c r="D478" s="1" t="s">
        <v>93</v>
      </c>
      <c r="E478" s="1" t="s">
        <v>475</v>
      </c>
      <c r="F478" s="1" t="s">
        <v>330</v>
      </c>
      <c r="G478" s="1"/>
      <c r="H478" s="1"/>
      <c r="I478" s="1" t="s">
        <v>106</v>
      </c>
      <c r="J478" s="4">
        <v>45351</v>
      </c>
      <c r="K478" s="4">
        <v>45351</v>
      </c>
      <c r="L478" s="1" t="s">
        <v>63</v>
      </c>
      <c r="M478" s="5">
        <v>-8909.2900000000009</v>
      </c>
      <c r="N478" s="5" t="s">
        <v>64</v>
      </c>
      <c r="O478" s="5" t="s">
        <v>65</v>
      </c>
      <c r="P478" s="5" t="s">
        <v>66</v>
      </c>
      <c r="Q478" s="5" t="str">
        <f t="shared" si="7"/>
        <v>GL500.61200030</v>
      </c>
      <c r="R478" s="104" t="str">
        <f>VLOOKUP($Q478,[9]Map!$D:$F,2,FALSE)</f>
        <v>D6500 - Total Depreciation &amp; Amortization Net</v>
      </c>
      <c r="S478" s="104" t="str">
        <f>VLOOKUP($Q478,[9]Map!$D:$F,3,FALSE)</f>
        <v>AC6100 - Depr Tangible Fixed Assets</v>
      </c>
      <c r="T478" s="245" t="str">
        <f>VLOOKUP(D478,[9]Map!$A$12:$B$21,2,FALSE)</f>
        <v>GL journal entry</v>
      </c>
      <c r="U478" s="5"/>
      <c r="V478" s="1" t="s">
        <v>116</v>
      </c>
      <c r="W478" s="1" t="s">
        <v>478</v>
      </c>
      <c r="X478" s="1" t="s">
        <v>479</v>
      </c>
    </row>
    <row r="479" spans="1:24" hidden="1" x14ac:dyDescent="0.15">
      <c r="A479" s="1" t="s">
        <v>185</v>
      </c>
      <c r="B479" s="1" t="s">
        <v>529</v>
      </c>
      <c r="C479" s="1" t="s">
        <v>530</v>
      </c>
      <c r="D479" s="1" t="s">
        <v>93</v>
      </c>
      <c r="E479" s="1" t="s">
        <v>475</v>
      </c>
      <c r="F479" s="1" t="s">
        <v>139</v>
      </c>
      <c r="G479" s="1"/>
      <c r="H479" s="1"/>
      <c r="I479" s="1" t="s">
        <v>106</v>
      </c>
      <c r="J479" s="4">
        <v>45322</v>
      </c>
      <c r="K479" s="4">
        <v>45322</v>
      </c>
      <c r="L479" s="1" t="s">
        <v>63</v>
      </c>
      <c r="M479" s="5">
        <v>-9.33</v>
      </c>
      <c r="N479" s="5" t="s">
        <v>64</v>
      </c>
      <c r="O479" s="5" t="s">
        <v>65</v>
      </c>
      <c r="P479" s="5" t="s">
        <v>66</v>
      </c>
      <c r="Q479" s="5" t="str">
        <f t="shared" si="7"/>
        <v>GL500.61300000</v>
      </c>
      <c r="R479" s="104" t="str">
        <f>VLOOKUP($Q479,[9]Map!$D:$F,2,FALSE)</f>
        <v>D6500 - Total Depreciation &amp; Amortization Net</v>
      </c>
      <c r="S479" s="104" t="str">
        <f>VLOOKUP($Q479,[9]Map!$D:$F,3,FALSE)</f>
        <v>AC6100 - Depr Tangible Fixed Assets</v>
      </c>
      <c r="T479" s="245" t="str">
        <f>VLOOKUP(D479,[9]Map!$A$12:$B$21,2,FALSE)</f>
        <v>GL journal entry</v>
      </c>
      <c r="U479" s="5"/>
      <c r="V479" s="1" t="s">
        <v>116</v>
      </c>
      <c r="W479" s="1" t="s">
        <v>476</v>
      </c>
      <c r="X479" s="1" t="s">
        <v>477</v>
      </c>
    </row>
    <row r="480" spans="1:24" hidden="1" x14ac:dyDescent="0.15">
      <c r="A480" s="1" t="s">
        <v>185</v>
      </c>
      <c r="B480" s="1" t="s">
        <v>529</v>
      </c>
      <c r="C480" s="1" t="s">
        <v>530</v>
      </c>
      <c r="D480" s="1" t="s">
        <v>93</v>
      </c>
      <c r="E480" s="1" t="s">
        <v>475</v>
      </c>
      <c r="F480" s="1" t="s">
        <v>330</v>
      </c>
      <c r="G480" s="1"/>
      <c r="H480" s="1"/>
      <c r="I480" s="1" t="s">
        <v>106</v>
      </c>
      <c r="J480" s="4">
        <v>45351</v>
      </c>
      <c r="K480" s="4">
        <v>45351</v>
      </c>
      <c r="L480" s="1" t="s">
        <v>63</v>
      </c>
      <c r="M480" s="5">
        <v>-9.33</v>
      </c>
      <c r="N480" s="5" t="s">
        <v>64</v>
      </c>
      <c r="O480" s="5" t="s">
        <v>65</v>
      </c>
      <c r="P480" s="5" t="s">
        <v>66</v>
      </c>
      <c r="Q480" s="5" t="str">
        <f t="shared" si="7"/>
        <v>GL500.61300000</v>
      </c>
      <c r="R480" s="104" t="str">
        <f>VLOOKUP($Q480,[9]Map!$D:$F,2,FALSE)</f>
        <v>D6500 - Total Depreciation &amp; Amortization Net</v>
      </c>
      <c r="S480" s="104" t="str">
        <f>VLOOKUP($Q480,[9]Map!$D:$F,3,FALSE)</f>
        <v>AC6100 - Depr Tangible Fixed Assets</v>
      </c>
      <c r="T480" s="245" t="str">
        <f>VLOOKUP(D480,[9]Map!$A$12:$B$21,2,FALSE)</f>
        <v>GL journal entry</v>
      </c>
      <c r="U480" s="5"/>
      <c r="V480" s="1" t="s">
        <v>116</v>
      </c>
      <c r="W480" s="1" t="s">
        <v>478</v>
      </c>
      <c r="X480" s="1" t="s">
        <v>479</v>
      </c>
    </row>
    <row r="481" spans="1:24" hidden="1" x14ac:dyDescent="0.15">
      <c r="A481" s="1" t="s">
        <v>185</v>
      </c>
      <c r="B481" s="1" t="s">
        <v>531</v>
      </c>
      <c r="C481" s="1" t="s">
        <v>532</v>
      </c>
      <c r="D481" s="1" t="s">
        <v>93</v>
      </c>
      <c r="E481" s="1" t="s">
        <v>475</v>
      </c>
      <c r="F481" s="1" t="s">
        <v>139</v>
      </c>
      <c r="G481" s="1"/>
      <c r="H481" s="1"/>
      <c r="I481" s="1" t="s">
        <v>106</v>
      </c>
      <c r="J481" s="4">
        <v>45322</v>
      </c>
      <c r="K481" s="4">
        <v>45322</v>
      </c>
      <c r="L481" s="1" t="s">
        <v>63</v>
      </c>
      <c r="M481" s="5">
        <v>-4065.98</v>
      </c>
      <c r="N481" s="5" t="s">
        <v>64</v>
      </c>
      <c r="O481" s="5" t="s">
        <v>65</v>
      </c>
      <c r="P481" s="5" t="s">
        <v>66</v>
      </c>
      <c r="Q481" s="5" t="str">
        <f t="shared" si="7"/>
        <v>GL500.61500000</v>
      </c>
      <c r="R481" s="104" t="str">
        <f>VLOOKUP($Q481,[9]Map!$D:$F,2,FALSE)</f>
        <v>D6500 - Total Depreciation &amp; Amortization Net</v>
      </c>
      <c r="S481" s="104" t="str">
        <f>VLOOKUP($Q481,[9]Map!$D:$F,3,FALSE)</f>
        <v>AC6100 - Depr Tangible Fixed Assets</v>
      </c>
      <c r="T481" s="245" t="str">
        <f>VLOOKUP(D481,[9]Map!$A$12:$B$21,2,FALSE)</f>
        <v>GL journal entry</v>
      </c>
      <c r="U481" s="5"/>
      <c r="V481" s="1" t="s">
        <v>116</v>
      </c>
      <c r="W481" s="1" t="s">
        <v>476</v>
      </c>
      <c r="X481" s="1" t="s">
        <v>477</v>
      </c>
    </row>
    <row r="482" spans="1:24" hidden="1" x14ac:dyDescent="0.15">
      <c r="A482" s="1" t="s">
        <v>185</v>
      </c>
      <c r="B482" s="1" t="s">
        <v>531</v>
      </c>
      <c r="C482" s="1" t="s">
        <v>532</v>
      </c>
      <c r="D482" s="1" t="s">
        <v>93</v>
      </c>
      <c r="E482" s="1" t="s">
        <v>475</v>
      </c>
      <c r="F482" s="1" t="s">
        <v>330</v>
      </c>
      <c r="G482" s="1"/>
      <c r="H482" s="1"/>
      <c r="I482" s="1" t="s">
        <v>106</v>
      </c>
      <c r="J482" s="4">
        <v>45351</v>
      </c>
      <c r="K482" s="4">
        <v>45351</v>
      </c>
      <c r="L482" s="1" t="s">
        <v>63</v>
      </c>
      <c r="M482" s="5">
        <v>-4065.98</v>
      </c>
      <c r="N482" s="5" t="s">
        <v>64</v>
      </c>
      <c r="O482" s="5" t="s">
        <v>65</v>
      </c>
      <c r="P482" s="5" t="s">
        <v>66</v>
      </c>
      <c r="Q482" s="5" t="str">
        <f t="shared" si="7"/>
        <v>GL500.61500000</v>
      </c>
      <c r="R482" s="104" t="str">
        <f>VLOOKUP($Q482,[9]Map!$D:$F,2,FALSE)</f>
        <v>D6500 - Total Depreciation &amp; Amortization Net</v>
      </c>
      <c r="S482" s="104" t="str">
        <f>VLOOKUP($Q482,[9]Map!$D:$F,3,FALSE)</f>
        <v>AC6100 - Depr Tangible Fixed Assets</v>
      </c>
      <c r="T482" s="245" t="str">
        <f>VLOOKUP(D482,[9]Map!$A$12:$B$21,2,FALSE)</f>
        <v>GL journal entry</v>
      </c>
      <c r="U482" s="5"/>
      <c r="V482" s="1" t="s">
        <v>116</v>
      </c>
      <c r="W482" s="1" t="s">
        <v>478</v>
      </c>
      <c r="X482" s="1" t="s">
        <v>479</v>
      </c>
    </row>
    <row r="483" spans="1:24" hidden="1" x14ac:dyDescent="0.15">
      <c r="A483" s="1" t="s">
        <v>185</v>
      </c>
      <c r="B483" s="1" t="s">
        <v>533</v>
      </c>
      <c r="C483" s="1" t="s">
        <v>534</v>
      </c>
      <c r="D483" s="1" t="s">
        <v>93</v>
      </c>
      <c r="E483" s="1" t="s">
        <v>475</v>
      </c>
      <c r="F483" s="1" t="s">
        <v>139</v>
      </c>
      <c r="G483" s="1"/>
      <c r="H483" s="1"/>
      <c r="I483" s="1" t="s">
        <v>106</v>
      </c>
      <c r="J483" s="4">
        <v>45322</v>
      </c>
      <c r="K483" s="4">
        <v>45322</v>
      </c>
      <c r="L483" s="1" t="s">
        <v>63</v>
      </c>
      <c r="M483" s="5">
        <v>-2605</v>
      </c>
      <c r="N483" s="5" t="s">
        <v>64</v>
      </c>
      <c r="O483" s="5" t="s">
        <v>65</v>
      </c>
      <c r="P483" s="5" t="s">
        <v>66</v>
      </c>
      <c r="Q483" s="5" t="str">
        <f t="shared" si="7"/>
        <v>GL500.61650020</v>
      </c>
      <c r="R483" s="104" t="str">
        <f>VLOOKUP($Q483,[9]Map!$D:$F,2,FALSE)</f>
        <v>D6500 - Total Depreciation &amp; Amortization Net</v>
      </c>
      <c r="S483" s="104" t="str">
        <f>VLOOKUP($Q483,[9]Map!$D:$F,3,FALSE)</f>
        <v>AC6100 - Depr Tangible Fixed Assets</v>
      </c>
      <c r="T483" s="245" t="str">
        <f>VLOOKUP(D483,[9]Map!$A$12:$B$21,2,FALSE)</f>
        <v>GL journal entry</v>
      </c>
      <c r="U483" s="5"/>
      <c r="V483" s="1" t="s">
        <v>116</v>
      </c>
      <c r="W483" s="1" t="s">
        <v>476</v>
      </c>
      <c r="X483" s="1" t="s">
        <v>477</v>
      </c>
    </row>
    <row r="484" spans="1:24" hidden="1" x14ac:dyDescent="0.15">
      <c r="A484" s="1" t="s">
        <v>185</v>
      </c>
      <c r="B484" s="1" t="s">
        <v>533</v>
      </c>
      <c r="C484" s="1" t="s">
        <v>534</v>
      </c>
      <c r="D484" s="1" t="s">
        <v>93</v>
      </c>
      <c r="E484" s="1" t="s">
        <v>475</v>
      </c>
      <c r="F484" s="1" t="s">
        <v>330</v>
      </c>
      <c r="G484" s="1"/>
      <c r="H484" s="1"/>
      <c r="I484" s="1" t="s">
        <v>106</v>
      </c>
      <c r="J484" s="4">
        <v>45351</v>
      </c>
      <c r="K484" s="4">
        <v>45351</v>
      </c>
      <c r="L484" s="1" t="s">
        <v>63</v>
      </c>
      <c r="M484" s="5">
        <v>-2605</v>
      </c>
      <c r="N484" s="5" t="s">
        <v>64</v>
      </c>
      <c r="O484" s="5" t="s">
        <v>65</v>
      </c>
      <c r="P484" s="5" t="s">
        <v>66</v>
      </c>
      <c r="Q484" s="5" t="str">
        <f t="shared" si="7"/>
        <v>GL500.61650020</v>
      </c>
      <c r="R484" s="104" t="str">
        <f>VLOOKUP($Q484,[9]Map!$D:$F,2,FALSE)</f>
        <v>D6500 - Total Depreciation &amp; Amortization Net</v>
      </c>
      <c r="S484" s="104" t="str">
        <f>VLOOKUP($Q484,[9]Map!$D:$F,3,FALSE)</f>
        <v>AC6100 - Depr Tangible Fixed Assets</v>
      </c>
      <c r="T484" s="245" t="str">
        <f>VLOOKUP(D484,[9]Map!$A$12:$B$21,2,FALSE)</f>
        <v>GL journal entry</v>
      </c>
      <c r="U484" s="5"/>
      <c r="V484" s="1" t="s">
        <v>116</v>
      </c>
      <c r="W484" s="1" t="s">
        <v>478</v>
      </c>
      <c r="X484" s="1" t="s">
        <v>479</v>
      </c>
    </row>
    <row r="485" spans="1:24" hidden="1" x14ac:dyDescent="0.15">
      <c r="A485" s="1" t="s">
        <v>187</v>
      </c>
      <c r="B485" s="1" t="s">
        <v>105</v>
      </c>
      <c r="C485" s="1" t="s">
        <v>77</v>
      </c>
      <c r="D485" s="1" t="s">
        <v>93</v>
      </c>
      <c r="E485" s="1" t="s">
        <v>94</v>
      </c>
      <c r="F485" s="1" t="s">
        <v>139</v>
      </c>
      <c r="G485" s="1"/>
      <c r="H485" s="1"/>
      <c r="I485" s="1" t="s">
        <v>106</v>
      </c>
      <c r="J485" s="4">
        <v>45301</v>
      </c>
      <c r="K485" s="4">
        <v>45301</v>
      </c>
      <c r="L485" s="1" t="s">
        <v>63</v>
      </c>
      <c r="M485" s="5">
        <v>-240810.95</v>
      </c>
      <c r="N485" s="5" t="s">
        <v>64</v>
      </c>
      <c r="O485" s="5" t="s">
        <v>65</v>
      </c>
      <c r="P485" s="5" t="s">
        <v>66</v>
      </c>
      <c r="Q485" s="5" t="str">
        <f t="shared" si="7"/>
        <v>GL500.45900087</v>
      </c>
      <c r="R485" s="104" t="str">
        <f>VLOOKUP($Q485,[9]Map!$D:$F,2,FALSE)</f>
        <v>D7000 - Internal Recharge</v>
      </c>
      <c r="S485" s="104" t="str">
        <f>VLOOKUP($Q485,[9]Map!$D:$F,3,FALSE)</f>
        <v>AC7200 - Other Recharge</v>
      </c>
      <c r="T485" s="245" t="str">
        <f>VLOOKUP(D485,[9]Map!$A$12:$B$21,2,FALSE)</f>
        <v>GL journal entry</v>
      </c>
      <c r="U485" s="5"/>
      <c r="V485" s="1" t="s">
        <v>116</v>
      </c>
      <c r="W485" s="1" t="s">
        <v>454</v>
      </c>
      <c r="X485" s="1" t="s">
        <v>154</v>
      </c>
    </row>
    <row r="486" spans="1:24" hidden="1" x14ac:dyDescent="0.15">
      <c r="A486" s="1" t="s">
        <v>187</v>
      </c>
      <c r="B486" s="1" t="s">
        <v>105</v>
      </c>
      <c r="C486" s="1" t="s">
        <v>77</v>
      </c>
      <c r="D486" s="1" t="s">
        <v>93</v>
      </c>
      <c r="E486" s="1" t="s">
        <v>94</v>
      </c>
      <c r="F486" s="1" t="s">
        <v>330</v>
      </c>
      <c r="G486" s="1"/>
      <c r="H486" s="1"/>
      <c r="I486" s="1" t="s">
        <v>106</v>
      </c>
      <c r="J486" s="4">
        <v>45330</v>
      </c>
      <c r="K486" s="4">
        <v>45330</v>
      </c>
      <c r="L486" s="1" t="s">
        <v>63</v>
      </c>
      <c r="M486" s="5">
        <v>-2828.91</v>
      </c>
      <c r="N486" s="5" t="s">
        <v>64</v>
      </c>
      <c r="O486" s="5" t="s">
        <v>65</v>
      </c>
      <c r="P486" s="5" t="s">
        <v>66</v>
      </c>
      <c r="Q486" s="5" t="str">
        <f t="shared" si="7"/>
        <v>GL500.45900087</v>
      </c>
      <c r="R486" s="104" t="str">
        <f>VLOOKUP($Q486,[9]Map!$D:$F,2,FALSE)</f>
        <v>D7000 - Internal Recharge</v>
      </c>
      <c r="S486" s="104" t="str">
        <f>VLOOKUP($Q486,[9]Map!$D:$F,3,FALSE)</f>
        <v>AC7200 - Other Recharge</v>
      </c>
      <c r="T486" s="245" t="str">
        <f>VLOOKUP(D486,[9]Map!$A$12:$B$21,2,FALSE)</f>
        <v>GL journal entry</v>
      </c>
      <c r="U486" s="5"/>
      <c r="V486" s="1" t="s">
        <v>116</v>
      </c>
      <c r="W486" s="1" t="s">
        <v>455</v>
      </c>
      <c r="X486" s="1" t="s">
        <v>456</v>
      </c>
    </row>
    <row r="487" spans="1:24" hidden="1" x14ac:dyDescent="0.15">
      <c r="A487" s="1" t="s">
        <v>187</v>
      </c>
      <c r="B487" s="1" t="s">
        <v>521</v>
      </c>
      <c r="C487" s="1" t="s">
        <v>522</v>
      </c>
      <c r="D487" s="1" t="s">
        <v>93</v>
      </c>
      <c r="E487" s="1" t="s">
        <v>522</v>
      </c>
      <c r="F487" s="1" t="s">
        <v>330</v>
      </c>
      <c r="G487" s="1"/>
      <c r="H487" s="1"/>
      <c r="I487" s="1" t="s">
        <v>106</v>
      </c>
      <c r="J487" s="4">
        <v>45351</v>
      </c>
      <c r="K487" s="4">
        <v>45351</v>
      </c>
      <c r="L487" s="1" t="s">
        <v>63</v>
      </c>
      <c r="M487" s="5">
        <v>57030</v>
      </c>
      <c r="N487" s="5" t="s">
        <v>64</v>
      </c>
      <c r="O487" s="5" t="s">
        <v>65</v>
      </c>
      <c r="P487" s="5" t="s">
        <v>66</v>
      </c>
      <c r="Q487" s="5" t="str">
        <f t="shared" si="7"/>
        <v>GL500.54900000</v>
      </c>
      <c r="R487" s="104" t="str">
        <f>VLOOKUP($Q487,[9]Map!$D:$F,2,FALSE)</f>
        <v>D5384 - Outsourcing &amp; Other Services</v>
      </c>
      <c r="S487" s="104" t="str">
        <f>VLOOKUP($Q487,[9]Map!$D:$F,3,FALSE)</f>
        <v>AC5490 - Other Services</v>
      </c>
      <c r="T487" s="245" t="str">
        <f>VLOOKUP(D487,[9]Map!$A$12:$B$21,2,FALSE)</f>
        <v>GL journal entry</v>
      </c>
      <c r="U487" s="5"/>
      <c r="V487" s="1" t="s">
        <v>116</v>
      </c>
      <c r="W487" s="1" t="s">
        <v>523</v>
      </c>
      <c r="X487" s="1" t="s">
        <v>524</v>
      </c>
    </row>
    <row r="488" spans="1:24" hidden="1" x14ac:dyDescent="0.15">
      <c r="A488" s="1" t="s">
        <v>166</v>
      </c>
      <c r="B488" s="1" t="s">
        <v>535</v>
      </c>
      <c r="C488" s="1" t="s">
        <v>536</v>
      </c>
      <c r="D488" s="1" t="s">
        <v>71</v>
      </c>
      <c r="E488" s="1" t="s">
        <v>537</v>
      </c>
      <c r="F488" s="1" t="s">
        <v>139</v>
      </c>
      <c r="G488" s="1"/>
      <c r="H488" s="1"/>
      <c r="I488" s="1" t="s">
        <v>106</v>
      </c>
      <c r="J488" s="4">
        <v>45322</v>
      </c>
      <c r="K488" s="4">
        <v>45322</v>
      </c>
      <c r="L488" s="1" t="s">
        <v>63</v>
      </c>
      <c r="M488" s="5">
        <v>-120000</v>
      </c>
      <c r="N488" s="5" t="s">
        <v>64</v>
      </c>
      <c r="O488" s="5" t="s">
        <v>65</v>
      </c>
      <c r="P488" s="5" t="s">
        <v>66</v>
      </c>
      <c r="Q488" s="5" t="str">
        <f t="shared" si="7"/>
        <v>GL500.45900085</v>
      </c>
      <c r="R488" s="104" t="str">
        <f>VLOOKUP($Q488,[9]Map!$D:$F,2,FALSE)</f>
        <v>D7000 - Internal Recharge</v>
      </c>
      <c r="S488" s="104" t="str">
        <f>VLOOKUP($Q488,[9]Map!$D:$F,3,FALSE)</f>
        <v>AC7200 - Other Recharge</v>
      </c>
      <c r="T488" s="245" t="str">
        <f>VLOOKUP(D488,[9]Map!$A$12:$B$21,2,FALSE)</f>
        <v>Mgl Acl Auto Reverse</v>
      </c>
      <c r="U488" s="5"/>
      <c r="V488" s="1" t="s">
        <v>116</v>
      </c>
      <c r="W488" s="1" t="s">
        <v>538</v>
      </c>
      <c r="X488" s="1" t="s">
        <v>539</v>
      </c>
    </row>
    <row r="489" spans="1:24" hidden="1" x14ac:dyDescent="0.15">
      <c r="A489" s="1" t="s">
        <v>166</v>
      </c>
      <c r="B489" s="1" t="s">
        <v>535</v>
      </c>
      <c r="C489" s="1" t="s">
        <v>536</v>
      </c>
      <c r="D489" s="1" t="s">
        <v>71</v>
      </c>
      <c r="E489" s="1" t="s">
        <v>537</v>
      </c>
      <c r="F489" s="1" t="s">
        <v>139</v>
      </c>
      <c r="G489" s="1"/>
      <c r="H489" s="1"/>
      <c r="I489" s="1" t="s">
        <v>106</v>
      </c>
      <c r="J489" s="4">
        <v>45291</v>
      </c>
      <c r="K489" s="4">
        <v>45292</v>
      </c>
      <c r="L489" s="1" t="s">
        <v>63</v>
      </c>
      <c r="M489" s="5">
        <v>120000</v>
      </c>
      <c r="N489" s="5" t="s">
        <v>64</v>
      </c>
      <c r="O489" s="5" t="s">
        <v>65</v>
      </c>
      <c r="P489" s="5" t="s">
        <v>66</v>
      </c>
      <c r="Q489" s="5" t="str">
        <f t="shared" si="7"/>
        <v>GL500.45900085</v>
      </c>
      <c r="R489" s="104" t="str">
        <f>VLOOKUP($Q489,[9]Map!$D:$F,2,FALSE)</f>
        <v>D7000 - Internal Recharge</v>
      </c>
      <c r="S489" s="104" t="str">
        <f>VLOOKUP($Q489,[9]Map!$D:$F,3,FALSE)</f>
        <v>AC7200 - Other Recharge</v>
      </c>
      <c r="T489" s="245" t="str">
        <f>VLOOKUP(D489,[9]Map!$A$12:$B$21,2,FALSE)</f>
        <v>Mgl Acl Auto Reverse</v>
      </c>
      <c r="U489" s="5"/>
      <c r="V489" s="1" t="s">
        <v>115</v>
      </c>
      <c r="W489" s="1" t="s">
        <v>540</v>
      </c>
      <c r="X489" s="1" t="s">
        <v>541</v>
      </c>
    </row>
    <row r="490" spans="1:24" hidden="1" x14ac:dyDescent="0.15">
      <c r="A490" s="1" t="s">
        <v>166</v>
      </c>
      <c r="B490" s="1" t="s">
        <v>535</v>
      </c>
      <c r="C490" s="1" t="s">
        <v>536</v>
      </c>
      <c r="D490" s="1" t="s">
        <v>71</v>
      </c>
      <c r="E490" s="1" t="s">
        <v>537</v>
      </c>
      <c r="F490" s="1" t="s">
        <v>330</v>
      </c>
      <c r="G490" s="1"/>
      <c r="H490" s="1"/>
      <c r="I490" s="1" t="s">
        <v>106</v>
      </c>
      <c r="J490" s="4">
        <v>45351</v>
      </c>
      <c r="K490" s="4">
        <v>45351</v>
      </c>
      <c r="L490" s="1" t="s">
        <v>63</v>
      </c>
      <c r="M490" s="5">
        <v>-120000</v>
      </c>
      <c r="N490" s="5" t="s">
        <v>64</v>
      </c>
      <c r="O490" s="5" t="s">
        <v>65</v>
      </c>
      <c r="P490" s="5" t="s">
        <v>66</v>
      </c>
      <c r="Q490" s="5" t="str">
        <f t="shared" si="7"/>
        <v>GL500.45900085</v>
      </c>
      <c r="R490" s="104" t="str">
        <f>VLOOKUP($Q490,[9]Map!$D:$F,2,FALSE)</f>
        <v>D7000 - Internal Recharge</v>
      </c>
      <c r="S490" s="104" t="str">
        <f>VLOOKUP($Q490,[9]Map!$D:$F,3,FALSE)</f>
        <v>AC7200 - Other Recharge</v>
      </c>
      <c r="T490" s="245" t="str">
        <f>VLOOKUP(D490,[9]Map!$A$12:$B$21,2,FALSE)</f>
        <v>Mgl Acl Auto Reverse</v>
      </c>
      <c r="U490" s="5"/>
      <c r="V490" s="1" t="s">
        <v>116</v>
      </c>
      <c r="W490" s="1" t="s">
        <v>542</v>
      </c>
      <c r="X490" s="1" t="s">
        <v>543</v>
      </c>
    </row>
    <row r="491" spans="1:24" hidden="1" x14ac:dyDescent="0.15">
      <c r="A491" s="1" t="s">
        <v>166</v>
      </c>
      <c r="B491" s="1" t="s">
        <v>535</v>
      </c>
      <c r="C491" s="1" t="s">
        <v>536</v>
      </c>
      <c r="D491" s="1" t="s">
        <v>71</v>
      </c>
      <c r="E491" s="1" t="s">
        <v>537</v>
      </c>
      <c r="F491" s="1" t="s">
        <v>330</v>
      </c>
      <c r="G491" s="1"/>
      <c r="H491" s="1"/>
      <c r="I491" s="1" t="s">
        <v>106</v>
      </c>
      <c r="J491" s="4">
        <v>45322</v>
      </c>
      <c r="K491" s="4">
        <v>45323</v>
      </c>
      <c r="L491" s="1" t="s">
        <v>63</v>
      </c>
      <c r="M491" s="5">
        <v>120000</v>
      </c>
      <c r="N491" s="5" t="s">
        <v>64</v>
      </c>
      <c r="O491" s="5" t="s">
        <v>65</v>
      </c>
      <c r="P491" s="5" t="s">
        <v>66</v>
      </c>
      <c r="Q491" s="5" t="str">
        <f t="shared" si="7"/>
        <v>GL500.45900085</v>
      </c>
      <c r="R491" s="104" t="str">
        <f>VLOOKUP($Q491,[9]Map!$D:$F,2,FALSE)</f>
        <v>D7000 - Internal Recharge</v>
      </c>
      <c r="S491" s="104" t="str">
        <f>VLOOKUP($Q491,[9]Map!$D:$F,3,FALSE)</f>
        <v>AC7200 - Other Recharge</v>
      </c>
      <c r="T491" s="245" t="str">
        <f>VLOOKUP(D491,[9]Map!$A$12:$B$21,2,FALSE)</f>
        <v>Mgl Acl Auto Reverse</v>
      </c>
      <c r="U491" s="5"/>
      <c r="V491" s="1" t="s">
        <v>115</v>
      </c>
      <c r="W491" s="1" t="s">
        <v>544</v>
      </c>
      <c r="X491" s="1" t="s">
        <v>545</v>
      </c>
    </row>
    <row r="492" spans="1:24" hidden="1" x14ac:dyDescent="0.15">
      <c r="A492" s="1" t="s">
        <v>166</v>
      </c>
      <c r="B492" s="1" t="s">
        <v>105</v>
      </c>
      <c r="C492" s="1" t="s">
        <v>77</v>
      </c>
      <c r="D492" s="1" t="s">
        <v>71</v>
      </c>
      <c r="E492" s="1" t="s">
        <v>453</v>
      </c>
      <c r="F492" s="1" t="s">
        <v>139</v>
      </c>
      <c r="G492" s="1"/>
      <c r="H492" s="1"/>
      <c r="I492" s="1" t="s">
        <v>106</v>
      </c>
      <c r="J492" s="4">
        <v>45291</v>
      </c>
      <c r="K492" s="4">
        <v>45292</v>
      </c>
      <c r="L492" s="1" t="s">
        <v>63</v>
      </c>
      <c r="M492" s="5">
        <v>-121179.5</v>
      </c>
      <c r="N492" s="5" t="s">
        <v>64</v>
      </c>
      <c r="O492" s="5" t="s">
        <v>65</v>
      </c>
      <c r="P492" s="5" t="s">
        <v>66</v>
      </c>
      <c r="Q492" s="5" t="str">
        <f t="shared" si="7"/>
        <v>GL500.45900087</v>
      </c>
      <c r="R492" s="104" t="str">
        <f>VLOOKUP($Q492,[9]Map!$D:$F,2,FALSE)</f>
        <v>D7000 - Internal Recharge</v>
      </c>
      <c r="S492" s="104" t="str">
        <f>VLOOKUP($Q492,[9]Map!$D:$F,3,FALSE)</f>
        <v>AC7200 - Other Recharge</v>
      </c>
      <c r="T492" s="245" t="str">
        <f>VLOOKUP(D492,[9]Map!$A$12:$B$21,2,FALSE)</f>
        <v>Mgl Acl Auto Reverse</v>
      </c>
      <c r="U492" s="5"/>
      <c r="V492" s="1" t="s">
        <v>115</v>
      </c>
      <c r="W492" s="1" t="s">
        <v>546</v>
      </c>
      <c r="X492" s="1" t="s">
        <v>547</v>
      </c>
    </row>
    <row r="493" spans="1:24" hidden="1" x14ac:dyDescent="0.15">
      <c r="A493" s="1" t="s">
        <v>166</v>
      </c>
      <c r="B493" s="1" t="s">
        <v>105</v>
      </c>
      <c r="C493" s="1" t="s">
        <v>77</v>
      </c>
      <c r="D493" s="1" t="s">
        <v>71</v>
      </c>
      <c r="E493" s="1" t="s">
        <v>78</v>
      </c>
      <c r="F493" s="1" t="s">
        <v>139</v>
      </c>
      <c r="G493" s="1"/>
      <c r="H493" s="1"/>
      <c r="I493" s="1" t="s">
        <v>106</v>
      </c>
      <c r="J493" s="4">
        <v>45322</v>
      </c>
      <c r="K493" s="4">
        <v>45322</v>
      </c>
      <c r="L493" s="1" t="s">
        <v>63</v>
      </c>
      <c r="M493" s="5">
        <v>-77878.14</v>
      </c>
      <c r="N493" s="5" t="s">
        <v>64</v>
      </c>
      <c r="O493" s="5" t="s">
        <v>65</v>
      </c>
      <c r="P493" s="5" t="s">
        <v>66</v>
      </c>
      <c r="Q493" s="5" t="str">
        <f t="shared" si="7"/>
        <v>GL500.45900087</v>
      </c>
      <c r="R493" s="104" t="str">
        <f>VLOOKUP($Q493,[9]Map!$D:$F,2,FALSE)</f>
        <v>D7000 - Internal Recharge</v>
      </c>
      <c r="S493" s="104" t="str">
        <f>VLOOKUP($Q493,[9]Map!$D:$F,3,FALSE)</f>
        <v>AC7200 - Other Recharge</v>
      </c>
      <c r="T493" s="245" t="str">
        <f>VLOOKUP(D493,[9]Map!$A$12:$B$21,2,FALSE)</f>
        <v>Mgl Acl Auto Reverse</v>
      </c>
      <c r="U493" s="5"/>
      <c r="V493" s="1" t="s">
        <v>116</v>
      </c>
      <c r="W493" s="1" t="s">
        <v>548</v>
      </c>
      <c r="X493" s="1" t="s">
        <v>549</v>
      </c>
    </row>
    <row r="494" spans="1:24" hidden="1" x14ac:dyDescent="0.15">
      <c r="A494" s="1" t="s">
        <v>166</v>
      </c>
      <c r="B494" s="1" t="s">
        <v>105</v>
      </c>
      <c r="C494" s="1" t="s">
        <v>77</v>
      </c>
      <c r="D494" s="1" t="s">
        <v>71</v>
      </c>
      <c r="E494" s="1" t="s">
        <v>78</v>
      </c>
      <c r="F494" s="1" t="s">
        <v>330</v>
      </c>
      <c r="G494" s="1"/>
      <c r="H494" s="1"/>
      <c r="I494" s="1" t="s">
        <v>106</v>
      </c>
      <c r="J494" s="4">
        <v>45322</v>
      </c>
      <c r="K494" s="4">
        <v>45323</v>
      </c>
      <c r="L494" s="1" t="s">
        <v>63</v>
      </c>
      <c r="M494" s="5">
        <v>77878.14</v>
      </c>
      <c r="N494" s="5" t="s">
        <v>64</v>
      </c>
      <c r="O494" s="5" t="s">
        <v>65</v>
      </c>
      <c r="P494" s="5" t="s">
        <v>66</v>
      </c>
      <c r="Q494" s="5" t="str">
        <f t="shared" si="7"/>
        <v>GL500.45900087</v>
      </c>
      <c r="R494" s="104" t="str">
        <f>VLOOKUP($Q494,[9]Map!$D:$F,2,FALSE)</f>
        <v>D7000 - Internal Recharge</v>
      </c>
      <c r="S494" s="104" t="str">
        <f>VLOOKUP($Q494,[9]Map!$D:$F,3,FALSE)</f>
        <v>AC7200 - Other Recharge</v>
      </c>
      <c r="T494" s="245" t="str">
        <f>VLOOKUP(D494,[9]Map!$A$12:$B$21,2,FALSE)</f>
        <v>Mgl Acl Auto Reverse</v>
      </c>
      <c r="U494" s="5"/>
      <c r="V494" s="1" t="s">
        <v>115</v>
      </c>
      <c r="W494" s="1" t="s">
        <v>550</v>
      </c>
      <c r="X494" s="1" t="s">
        <v>551</v>
      </c>
    </row>
    <row r="495" spans="1:24" hidden="1" x14ac:dyDescent="0.15">
      <c r="A495" s="1" t="s">
        <v>166</v>
      </c>
      <c r="B495" s="1" t="s">
        <v>105</v>
      </c>
      <c r="C495" s="1" t="s">
        <v>77</v>
      </c>
      <c r="D495" s="1" t="s">
        <v>71</v>
      </c>
      <c r="E495" s="1" t="s">
        <v>453</v>
      </c>
      <c r="F495" s="1" t="s">
        <v>330</v>
      </c>
      <c r="G495" s="1"/>
      <c r="H495" s="1"/>
      <c r="I495" s="1" t="s">
        <v>106</v>
      </c>
      <c r="J495" s="4">
        <v>45351</v>
      </c>
      <c r="K495" s="4">
        <v>45351</v>
      </c>
      <c r="L495" s="1" t="s">
        <v>63</v>
      </c>
      <c r="M495" s="5">
        <v>4627.09</v>
      </c>
      <c r="N495" s="5" t="s">
        <v>64</v>
      </c>
      <c r="O495" s="5" t="s">
        <v>65</v>
      </c>
      <c r="P495" s="5" t="s">
        <v>66</v>
      </c>
      <c r="Q495" s="5" t="str">
        <f t="shared" si="7"/>
        <v>GL500.45900087</v>
      </c>
      <c r="R495" s="104" t="str">
        <f>VLOOKUP($Q495,[9]Map!$D:$F,2,FALSE)</f>
        <v>D7000 - Internal Recharge</v>
      </c>
      <c r="S495" s="104" t="str">
        <f>VLOOKUP($Q495,[9]Map!$D:$F,3,FALSE)</f>
        <v>AC7200 - Other Recharge</v>
      </c>
      <c r="T495" s="245" t="str">
        <f>VLOOKUP(D495,[9]Map!$A$12:$B$21,2,FALSE)</f>
        <v>Mgl Acl Auto Reverse</v>
      </c>
      <c r="U495" s="5"/>
      <c r="V495" s="1" t="s">
        <v>116</v>
      </c>
      <c r="W495" s="1" t="s">
        <v>552</v>
      </c>
      <c r="X495" s="1" t="s">
        <v>553</v>
      </c>
    </row>
    <row r="496" spans="1:24" hidden="1" x14ac:dyDescent="0.15">
      <c r="A496" s="1" t="s">
        <v>166</v>
      </c>
      <c r="B496" s="1" t="s">
        <v>512</v>
      </c>
      <c r="C496" s="1" t="s">
        <v>513</v>
      </c>
      <c r="D496" s="1" t="s">
        <v>71</v>
      </c>
      <c r="E496" s="1" t="s">
        <v>459</v>
      </c>
      <c r="F496" s="1" t="s">
        <v>330</v>
      </c>
      <c r="G496" s="1"/>
      <c r="H496" s="1"/>
      <c r="I496" s="1" t="s">
        <v>106</v>
      </c>
      <c r="J496" s="4">
        <v>45351</v>
      </c>
      <c r="K496" s="4">
        <v>45351</v>
      </c>
      <c r="L496" s="1" t="s">
        <v>63</v>
      </c>
      <c r="M496" s="5">
        <v>5.44</v>
      </c>
      <c r="N496" s="5" t="s">
        <v>64</v>
      </c>
      <c r="O496" s="5" t="s">
        <v>65</v>
      </c>
      <c r="P496" s="5" t="s">
        <v>66</v>
      </c>
      <c r="Q496" s="5" t="str">
        <f t="shared" si="7"/>
        <v>GL500.51400023</v>
      </c>
      <c r="R496" s="104" t="str">
        <f>VLOOKUP($Q496,[9]Map!$D:$F,2,FALSE)</f>
        <v>D5100 - Utilities Consumables &amp; Materials</v>
      </c>
      <c r="S496" s="104" t="str">
        <f>VLOOKUP($Q496,[9]Map!$D:$F,3,FALSE)</f>
        <v>AC5140 - Consumables &amp; Office Supplies</v>
      </c>
      <c r="T496" s="245" t="str">
        <f>VLOOKUP(D496,[9]Map!$A$12:$B$21,2,FALSE)</f>
        <v>Mgl Acl Auto Reverse</v>
      </c>
      <c r="U496" s="5"/>
      <c r="V496" s="1" t="s">
        <v>116</v>
      </c>
      <c r="W496" s="1" t="s">
        <v>554</v>
      </c>
      <c r="X496" s="1" t="s">
        <v>555</v>
      </c>
    </row>
    <row r="497" spans="1:24" hidden="1" x14ac:dyDescent="0.15">
      <c r="A497" s="1" t="s">
        <v>166</v>
      </c>
      <c r="B497" s="1" t="s">
        <v>462</v>
      </c>
      <c r="C497" s="1" t="s">
        <v>463</v>
      </c>
      <c r="D497" s="1" t="s">
        <v>71</v>
      </c>
      <c r="E497" s="1" t="s">
        <v>459</v>
      </c>
      <c r="F497" s="1" t="s">
        <v>139</v>
      </c>
      <c r="G497" s="1"/>
      <c r="H497" s="1"/>
      <c r="I497" s="1" t="s">
        <v>106</v>
      </c>
      <c r="J497" s="4">
        <v>45291</v>
      </c>
      <c r="K497" s="4">
        <v>45292</v>
      </c>
      <c r="L497" s="1" t="s">
        <v>63</v>
      </c>
      <c r="M497" s="5">
        <v>-48.75</v>
      </c>
      <c r="N497" s="5" t="s">
        <v>64</v>
      </c>
      <c r="O497" s="5" t="s">
        <v>65</v>
      </c>
      <c r="P497" s="5" t="s">
        <v>66</v>
      </c>
      <c r="Q497" s="5" t="str">
        <f t="shared" si="7"/>
        <v>GL500.53800058</v>
      </c>
      <c r="R497" s="104" t="str">
        <f>VLOOKUP($Q497,[9]Map!$D:$F,2,FALSE)</f>
        <v>D5420 - Travel Entertainment &amp; Meetings</v>
      </c>
      <c r="S497" s="104" t="str">
        <f>VLOOKUP($Q497,[9]Map!$D:$F,3,FALSE)</f>
        <v>AC5420 - Employee Travel &amp; Related Costs</v>
      </c>
      <c r="T497" s="245" t="str">
        <f>VLOOKUP(D497,[9]Map!$A$12:$B$21,2,FALSE)</f>
        <v>Mgl Acl Auto Reverse</v>
      </c>
      <c r="U497" s="5"/>
      <c r="V497" s="1" t="s">
        <v>115</v>
      </c>
      <c r="W497" s="1" t="s">
        <v>556</v>
      </c>
      <c r="X497" s="1" t="s">
        <v>557</v>
      </c>
    </row>
    <row r="498" spans="1:24" hidden="1" x14ac:dyDescent="0.15">
      <c r="A498" s="1" t="s">
        <v>166</v>
      </c>
      <c r="B498" s="1" t="s">
        <v>462</v>
      </c>
      <c r="C498" s="1" t="s">
        <v>463</v>
      </c>
      <c r="D498" s="1" t="s">
        <v>71</v>
      </c>
      <c r="E498" s="1" t="s">
        <v>459</v>
      </c>
      <c r="F498" s="1" t="s">
        <v>139</v>
      </c>
      <c r="G498" s="1"/>
      <c r="H498" s="1"/>
      <c r="I498" s="1" t="s">
        <v>106</v>
      </c>
      <c r="J498" s="4">
        <v>45322</v>
      </c>
      <c r="K498" s="4">
        <v>45322</v>
      </c>
      <c r="L498" s="1" t="s">
        <v>63</v>
      </c>
      <c r="M498" s="5">
        <v>71.25</v>
      </c>
      <c r="N498" s="5" t="s">
        <v>64</v>
      </c>
      <c r="O498" s="5" t="s">
        <v>65</v>
      </c>
      <c r="P498" s="5" t="s">
        <v>66</v>
      </c>
      <c r="Q498" s="5" t="str">
        <f t="shared" si="7"/>
        <v>GL500.53800058</v>
      </c>
      <c r="R498" s="104" t="str">
        <f>VLOOKUP($Q498,[9]Map!$D:$F,2,FALSE)</f>
        <v>D5420 - Travel Entertainment &amp; Meetings</v>
      </c>
      <c r="S498" s="104" t="str">
        <f>VLOOKUP($Q498,[9]Map!$D:$F,3,FALSE)</f>
        <v>AC5420 - Employee Travel &amp; Related Costs</v>
      </c>
      <c r="T498" s="245" t="str">
        <f>VLOOKUP(D498,[9]Map!$A$12:$B$21,2,FALSE)</f>
        <v>Mgl Acl Auto Reverse</v>
      </c>
      <c r="U498" s="5"/>
      <c r="V498" s="1" t="s">
        <v>116</v>
      </c>
      <c r="W498" s="1" t="s">
        <v>558</v>
      </c>
      <c r="X498" s="1" t="s">
        <v>559</v>
      </c>
    </row>
    <row r="499" spans="1:24" hidden="1" x14ac:dyDescent="0.15">
      <c r="A499" s="1" t="s">
        <v>166</v>
      </c>
      <c r="B499" s="1" t="s">
        <v>462</v>
      </c>
      <c r="C499" s="1" t="s">
        <v>463</v>
      </c>
      <c r="D499" s="1" t="s">
        <v>71</v>
      </c>
      <c r="E499" s="1" t="s">
        <v>459</v>
      </c>
      <c r="F499" s="1" t="s">
        <v>330</v>
      </c>
      <c r="G499" s="1"/>
      <c r="H499" s="1"/>
      <c r="I499" s="1" t="s">
        <v>106</v>
      </c>
      <c r="J499" s="4">
        <v>45322</v>
      </c>
      <c r="K499" s="4">
        <v>45323</v>
      </c>
      <c r="L499" s="1" t="s">
        <v>63</v>
      </c>
      <c r="M499" s="5">
        <v>-71.25</v>
      </c>
      <c r="N499" s="5" t="s">
        <v>64</v>
      </c>
      <c r="O499" s="5" t="s">
        <v>65</v>
      </c>
      <c r="P499" s="5" t="s">
        <v>66</v>
      </c>
      <c r="Q499" s="5" t="str">
        <f t="shared" si="7"/>
        <v>GL500.53800058</v>
      </c>
      <c r="R499" s="104" t="str">
        <f>VLOOKUP($Q499,[9]Map!$D:$F,2,FALSE)</f>
        <v>D5420 - Travel Entertainment &amp; Meetings</v>
      </c>
      <c r="S499" s="104" t="str">
        <f>VLOOKUP($Q499,[9]Map!$D:$F,3,FALSE)</f>
        <v>AC5420 - Employee Travel &amp; Related Costs</v>
      </c>
      <c r="T499" s="245" t="str">
        <f>VLOOKUP(D499,[9]Map!$A$12:$B$21,2,FALSE)</f>
        <v>Mgl Acl Auto Reverse</v>
      </c>
      <c r="U499" s="5"/>
      <c r="V499" s="1" t="s">
        <v>115</v>
      </c>
      <c r="W499" s="1" t="s">
        <v>560</v>
      </c>
      <c r="X499" s="1" t="s">
        <v>561</v>
      </c>
    </row>
    <row r="500" spans="1:24" hidden="1" x14ac:dyDescent="0.15">
      <c r="A500" s="1" t="s">
        <v>166</v>
      </c>
      <c r="B500" s="1" t="s">
        <v>462</v>
      </c>
      <c r="C500" s="1" t="s">
        <v>463</v>
      </c>
      <c r="D500" s="1" t="s">
        <v>71</v>
      </c>
      <c r="E500" s="1" t="s">
        <v>459</v>
      </c>
      <c r="F500" s="1" t="s">
        <v>330</v>
      </c>
      <c r="G500" s="1"/>
      <c r="H500" s="1"/>
      <c r="I500" s="1" t="s">
        <v>106</v>
      </c>
      <c r="J500" s="4">
        <v>45351</v>
      </c>
      <c r="K500" s="4">
        <v>45351</v>
      </c>
      <c r="L500" s="1" t="s">
        <v>63</v>
      </c>
      <c r="M500" s="5">
        <v>6.65</v>
      </c>
      <c r="N500" s="5" t="s">
        <v>64</v>
      </c>
      <c r="O500" s="5" t="s">
        <v>65</v>
      </c>
      <c r="P500" s="5" t="s">
        <v>66</v>
      </c>
      <c r="Q500" s="5" t="str">
        <f t="shared" si="7"/>
        <v>GL500.53800058</v>
      </c>
      <c r="R500" s="104" t="str">
        <f>VLOOKUP($Q500,[9]Map!$D:$F,2,FALSE)</f>
        <v>D5420 - Travel Entertainment &amp; Meetings</v>
      </c>
      <c r="S500" s="104" t="str">
        <f>VLOOKUP($Q500,[9]Map!$D:$F,3,FALSE)</f>
        <v>AC5420 - Employee Travel &amp; Related Costs</v>
      </c>
      <c r="T500" s="245" t="str">
        <f>VLOOKUP(D500,[9]Map!$A$12:$B$21,2,FALSE)</f>
        <v>Mgl Acl Auto Reverse</v>
      </c>
      <c r="U500" s="5"/>
      <c r="V500" s="1" t="s">
        <v>116</v>
      </c>
      <c r="W500" s="1" t="s">
        <v>554</v>
      </c>
      <c r="X500" s="1" t="s">
        <v>555</v>
      </c>
    </row>
    <row r="501" spans="1:24" hidden="1" x14ac:dyDescent="0.15">
      <c r="A501" s="1" t="s">
        <v>166</v>
      </c>
      <c r="B501" s="1" t="s">
        <v>149</v>
      </c>
      <c r="C501" s="1" t="s">
        <v>150</v>
      </c>
      <c r="D501" s="1" t="s">
        <v>71</v>
      </c>
      <c r="E501" s="1" t="s">
        <v>459</v>
      </c>
      <c r="F501" s="1" t="s">
        <v>139</v>
      </c>
      <c r="G501" s="1"/>
      <c r="H501" s="1"/>
      <c r="I501" s="1" t="s">
        <v>106</v>
      </c>
      <c r="J501" s="4">
        <v>45291</v>
      </c>
      <c r="K501" s="4">
        <v>45292</v>
      </c>
      <c r="L501" s="1" t="s">
        <v>63</v>
      </c>
      <c r="M501" s="5">
        <v>-1513.86</v>
      </c>
      <c r="N501" s="5" t="s">
        <v>64</v>
      </c>
      <c r="O501" s="5" t="s">
        <v>65</v>
      </c>
      <c r="P501" s="5" t="s">
        <v>66</v>
      </c>
      <c r="Q501" s="5" t="str">
        <f t="shared" si="7"/>
        <v>GL500.54200000</v>
      </c>
      <c r="R501" s="104" t="str">
        <f>VLOOKUP($Q501,[9]Map!$D:$F,2,FALSE)</f>
        <v>D5420 - Travel Entertainment &amp; Meetings</v>
      </c>
      <c r="S501" s="104" t="str">
        <f>VLOOKUP($Q501,[9]Map!$D:$F,3,FALSE)</f>
        <v>AC5420 - Employee Travel &amp; Related Costs</v>
      </c>
      <c r="T501" s="245" t="str">
        <f>VLOOKUP(D501,[9]Map!$A$12:$B$21,2,FALSE)</f>
        <v>Mgl Acl Auto Reverse</v>
      </c>
      <c r="U501" s="5"/>
      <c r="V501" s="1" t="s">
        <v>115</v>
      </c>
      <c r="W501" s="1" t="s">
        <v>556</v>
      </c>
      <c r="X501" s="1" t="s">
        <v>557</v>
      </c>
    </row>
    <row r="502" spans="1:24" hidden="1" x14ac:dyDescent="0.15">
      <c r="A502" s="1" t="s">
        <v>166</v>
      </c>
      <c r="B502" s="1" t="s">
        <v>149</v>
      </c>
      <c r="C502" s="1" t="s">
        <v>150</v>
      </c>
      <c r="D502" s="1" t="s">
        <v>71</v>
      </c>
      <c r="E502" s="1" t="s">
        <v>459</v>
      </c>
      <c r="F502" s="1" t="s">
        <v>139</v>
      </c>
      <c r="G502" s="1"/>
      <c r="H502" s="1"/>
      <c r="I502" s="1" t="s">
        <v>106</v>
      </c>
      <c r="J502" s="4">
        <v>45322</v>
      </c>
      <c r="K502" s="4">
        <v>45322</v>
      </c>
      <c r="L502" s="1" t="s">
        <v>63</v>
      </c>
      <c r="M502" s="5">
        <v>1802.43</v>
      </c>
      <c r="N502" s="5" t="s">
        <v>64</v>
      </c>
      <c r="O502" s="5" t="s">
        <v>65</v>
      </c>
      <c r="P502" s="5" t="s">
        <v>66</v>
      </c>
      <c r="Q502" s="5" t="str">
        <f t="shared" si="7"/>
        <v>GL500.54200000</v>
      </c>
      <c r="R502" s="104" t="str">
        <f>VLOOKUP($Q502,[9]Map!$D:$F,2,FALSE)</f>
        <v>D5420 - Travel Entertainment &amp; Meetings</v>
      </c>
      <c r="S502" s="104" t="str">
        <f>VLOOKUP($Q502,[9]Map!$D:$F,3,FALSE)</f>
        <v>AC5420 - Employee Travel &amp; Related Costs</v>
      </c>
      <c r="T502" s="245" t="str">
        <f>VLOOKUP(D502,[9]Map!$A$12:$B$21,2,FALSE)</f>
        <v>Mgl Acl Auto Reverse</v>
      </c>
      <c r="U502" s="5"/>
      <c r="V502" s="1" t="s">
        <v>116</v>
      </c>
      <c r="W502" s="1" t="s">
        <v>558</v>
      </c>
      <c r="X502" s="1" t="s">
        <v>559</v>
      </c>
    </row>
    <row r="503" spans="1:24" hidden="1" x14ac:dyDescent="0.15">
      <c r="A503" s="1" t="s">
        <v>166</v>
      </c>
      <c r="B503" s="1" t="s">
        <v>149</v>
      </c>
      <c r="C503" s="1" t="s">
        <v>150</v>
      </c>
      <c r="D503" s="1" t="s">
        <v>71</v>
      </c>
      <c r="E503" s="1" t="s">
        <v>459</v>
      </c>
      <c r="F503" s="1" t="s">
        <v>139</v>
      </c>
      <c r="G503" s="1"/>
      <c r="H503" s="1"/>
      <c r="I503" s="1" t="s">
        <v>106</v>
      </c>
      <c r="J503" s="4">
        <v>45322</v>
      </c>
      <c r="K503" s="4">
        <v>45322</v>
      </c>
      <c r="L503" s="1" t="s">
        <v>63</v>
      </c>
      <c r="M503" s="5">
        <v>429.45</v>
      </c>
      <c r="N503" s="5" t="s">
        <v>64</v>
      </c>
      <c r="O503" s="5" t="s">
        <v>65</v>
      </c>
      <c r="P503" s="5" t="s">
        <v>66</v>
      </c>
      <c r="Q503" s="5" t="str">
        <f t="shared" si="7"/>
        <v>GL500.54200000</v>
      </c>
      <c r="R503" s="104" t="str">
        <f>VLOOKUP($Q503,[9]Map!$D:$F,2,FALSE)</f>
        <v>D5420 - Travel Entertainment &amp; Meetings</v>
      </c>
      <c r="S503" s="104" t="str">
        <f>VLOOKUP($Q503,[9]Map!$D:$F,3,FALSE)</f>
        <v>AC5420 - Employee Travel &amp; Related Costs</v>
      </c>
      <c r="T503" s="245" t="str">
        <f>VLOOKUP(D503,[9]Map!$A$12:$B$21,2,FALSE)</f>
        <v>Mgl Acl Auto Reverse</v>
      </c>
      <c r="U503" s="5"/>
      <c r="V503" s="1" t="s">
        <v>116</v>
      </c>
      <c r="W503" s="1" t="s">
        <v>558</v>
      </c>
      <c r="X503" s="1" t="s">
        <v>559</v>
      </c>
    </row>
    <row r="504" spans="1:24" hidden="1" x14ac:dyDescent="0.15">
      <c r="A504" s="1" t="s">
        <v>166</v>
      </c>
      <c r="B504" s="1" t="s">
        <v>149</v>
      </c>
      <c r="C504" s="1" t="s">
        <v>150</v>
      </c>
      <c r="D504" s="1" t="s">
        <v>71</v>
      </c>
      <c r="E504" s="1" t="s">
        <v>459</v>
      </c>
      <c r="F504" s="1" t="s">
        <v>330</v>
      </c>
      <c r="G504" s="1"/>
      <c r="H504" s="1"/>
      <c r="I504" s="1" t="s">
        <v>106</v>
      </c>
      <c r="J504" s="4">
        <v>45322</v>
      </c>
      <c r="K504" s="4">
        <v>45323</v>
      </c>
      <c r="L504" s="1" t="s">
        <v>63</v>
      </c>
      <c r="M504" s="5">
        <v>-1802.43</v>
      </c>
      <c r="N504" s="5" t="s">
        <v>64</v>
      </c>
      <c r="O504" s="5" t="s">
        <v>65</v>
      </c>
      <c r="P504" s="5" t="s">
        <v>66</v>
      </c>
      <c r="Q504" s="5" t="str">
        <f t="shared" si="7"/>
        <v>GL500.54200000</v>
      </c>
      <c r="R504" s="104" t="str">
        <f>VLOOKUP($Q504,[9]Map!$D:$F,2,FALSE)</f>
        <v>D5420 - Travel Entertainment &amp; Meetings</v>
      </c>
      <c r="S504" s="104" t="str">
        <f>VLOOKUP($Q504,[9]Map!$D:$F,3,FALSE)</f>
        <v>AC5420 - Employee Travel &amp; Related Costs</v>
      </c>
      <c r="T504" s="245" t="str">
        <f>VLOOKUP(D504,[9]Map!$A$12:$B$21,2,FALSE)</f>
        <v>Mgl Acl Auto Reverse</v>
      </c>
      <c r="U504" s="5"/>
      <c r="V504" s="1" t="s">
        <v>115</v>
      </c>
      <c r="W504" s="1" t="s">
        <v>560</v>
      </c>
      <c r="X504" s="1" t="s">
        <v>561</v>
      </c>
    </row>
    <row r="505" spans="1:24" hidden="1" x14ac:dyDescent="0.15">
      <c r="A505" s="1" t="s">
        <v>166</v>
      </c>
      <c r="B505" s="1" t="s">
        <v>149</v>
      </c>
      <c r="C505" s="1" t="s">
        <v>150</v>
      </c>
      <c r="D505" s="1" t="s">
        <v>71</v>
      </c>
      <c r="E505" s="1" t="s">
        <v>459</v>
      </c>
      <c r="F505" s="1" t="s">
        <v>330</v>
      </c>
      <c r="G505" s="1"/>
      <c r="H505" s="1"/>
      <c r="I505" s="1" t="s">
        <v>106</v>
      </c>
      <c r="J505" s="4">
        <v>45322</v>
      </c>
      <c r="K505" s="4">
        <v>45323</v>
      </c>
      <c r="L505" s="1" t="s">
        <v>63</v>
      </c>
      <c r="M505" s="5">
        <v>-429.45</v>
      </c>
      <c r="N505" s="5" t="s">
        <v>64</v>
      </c>
      <c r="O505" s="5" t="s">
        <v>65</v>
      </c>
      <c r="P505" s="5" t="s">
        <v>66</v>
      </c>
      <c r="Q505" s="5" t="str">
        <f t="shared" si="7"/>
        <v>GL500.54200000</v>
      </c>
      <c r="R505" s="104" t="str">
        <f>VLOOKUP($Q505,[9]Map!$D:$F,2,FALSE)</f>
        <v>D5420 - Travel Entertainment &amp; Meetings</v>
      </c>
      <c r="S505" s="104" t="str">
        <f>VLOOKUP($Q505,[9]Map!$D:$F,3,FALSE)</f>
        <v>AC5420 - Employee Travel &amp; Related Costs</v>
      </c>
      <c r="T505" s="245" t="str">
        <f>VLOOKUP(D505,[9]Map!$A$12:$B$21,2,FALSE)</f>
        <v>Mgl Acl Auto Reverse</v>
      </c>
      <c r="U505" s="5"/>
      <c r="V505" s="1" t="s">
        <v>115</v>
      </c>
      <c r="W505" s="1" t="s">
        <v>560</v>
      </c>
      <c r="X505" s="1" t="s">
        <v>561</v>
      </c>
    </row>
    <row r="506" spans="1:24" hidden="1" x14ac:dyDescent="0.15">
      <c r="A506" s="1" t="s">
        <v>166</v>
      </c>
      <c r="B506" s="1" t="s">
        <v>149</v>
      </c>
      <c r="C506" s="1" t="s">
        <v>150</v>
      </c>
      <c r="D506" s="1" t="s">
        <v>71</v>
      </c>
      <c r="E506" s="1" t="s">
        <v>459</v>
      </c>
      <c r="F506" s="1" t="s">
        <v>330</v>
      </c>
      <c r="G506" s="1"/>
      <c r="H506" s="1"/>
      <c r="I506" s="1" t="s">
        <v>106</v>
      </c>
      <c r="J506" s="4">
        <v>45351</v>
      </c>
      <c r="K506" s="4">
        <v>45351</v>
      </c>
      <c r="L506" s="1" t="s">
        <v>63</v>
      </c>
      <c r="M506" s="5">
        <v>931.63</v>
      </c>
      <c r="N506" s="5" t="s">
        <v>64</v>
      </c>
      <c r="O506" s="5" t="s">
        <v>65</v>
      </c>
      <c r="P506" s="5" t="s">
        <v>66</v>
      </c>
      <c r="Q506" s="5" t="str">
        <f t="shared" si="7"/>
        <v>GL500.54200000</v>
      </c>
      <c r="R506" s="104" t="str">
        <f>VLOOKUP($Q506,[9]Map!$D:$F,2,FALSE)</f>
        <v>D5420 - Travel Entertainment &amp; Meetings</v>
      </c>
      <c r="S506" s="104" t="str">
        <f>VLOOKUP($Q506,[9]Map!$D:$F,3,FALSE)</f>
        <v>AC5420 - Employee Travel &amp; Related Costs</v>
      </c>
      <c r="T506" s="245" t="str">
        <f>VLOOKUP(D506,[9]Map!$A$12:$B$21,2,FALSE)</f>
        <v>Mgl Acl Auto Reverse</v>
      </c>
      <c r="U506" s="5"/>
      <c r="V506" s="1" t="s">
        <v>116</v>
      </c>
      <c r="W506" s="1" t="s">
        <v>554</v>
      </c>
      <c r="X506" s="1" t="s">
        <v>555</v>
      </c>
    </row>
    <row r="507" spans="1:24" hidden="1" x14ac:dyDescent="0.15">
      <c r="A507" s="1" t="s">
        <v>166</v>
      </c>
      <c r="B507" s="1" t="s">
        <v>149</v>
      </c>
      <c r="C507" s="1" t="s">
        <v>150</v>
      </c>
      <c r="D507" s="1" t="s">
        <v>71</v>
      </c>
      <c r="E507" s="1" t="s">
        <v>459</v>
      </c>
      <c r="F507" s="1" t="s">
        <v>330</v>
      </c>
      <c r="G507" s="1"/>
      <c r="H507" s="1"/>
      <c r="I507" s="1" t="s">
        <v>106</v>
      </c>
      <c r="J507" s="4">
        <v>45351</v>
      </c>
      <c r="K507" s="4">
        <v>45351</v>
      </c>
      <c r="L507" s="1" t="s">
        <v>63</v>
      </c>
      <c r="M507" s="5">
        <v>48.69</v>
      </c>
      <c r="N507" s="5" t="s">
        <v>64</v>
      </c>
      <c r="O507" s="5" t="s">
        <v>65</v>
      </c>
      <c r="P507" s="5" t="s">
        <v>66</v>
      </c>
      <c r="Q507" s="5" t="str">
        <f t="shared" si="7"/>
        <v>GL500.54200000</v>
      </c>
      <c r="R507" s="104" t="str">
        <f>VLOOKUP($Q507,[9]Map!$D:$F,2,FALSE)</f>
        <v>D5420 - Travel Entertainment &amp; Meetings</v>
      </c>
      <c r="S507" s="104" t="str">
        <f>VLOOKUP($Q507,[9]Map!$D:$F,3,FALSE)</f>
        <v>AC5420 - Employee Travel &amp; Related Costs</v>
      </c>
      <c r="T507" s="245" t="str">
        <f>VLOOKUP(D507,[9]Map!$A$12:$B$21,2,FALSE)</f>
        <v>Mgl Acl Auto Reverse</v>
      </c>
      <c r="U507" s="5"/>
      <c r="V507" s="1" t="s">
        <v>116</v>
      </c>
      <c r="W507" s="1" t="s">
        <v>554</v>
      </c>
      <c r="X507" s="1" t="s">
        <v>555</v>
      </c>
    </row>
    <row r="508" spans="1:24" hidden="1" x14ac:dyDescent="0.15">
      <c r="A508" s="1" t="s">
        <v>166</v>
      </c>
      <c r="B508" s="1" t="s">
        <v>464</v>
      </c>
      <c r="C508" s="1" t="s">
        <v>465</v>
      </c>
      <c r="D508" s="1" t="s">
        <v>71</v>
      </c>
      <c r="E508" s="1" t="s">
        <v>459</v>
      </c>
      <c r="F508" s="1" t="s">
        <v>139</v>
      </c>
      <c r="G508" s="1"/>
      <c r="H508" s="1"/>
      <c r="I508" s="1" t="s">
        <v>106</v>
      </c>
      <c r="J508" s="4">
        <v>45291</v>
      </c>
      <c r="K508" s="4">
        <v>45292</v>
      </c>
      <c r="L508" s="1" t="s">
        <v>63</v>
      </c>
      <c r="M508" s="5">
        <v>-77.430000000000007</v>
      </c>
      <c r="N508" s="5" t="s">
        <v>64</v>
      </c>
      <c r="O508" s="5" t="s">
        <v>65</v>
      </c>
      <c r="P508" s="5" t="s">
        <v>66</v>
      </c>
      <c r="Q508" s="5" t="str">
        <f t="shared" si="7"/>
        <v>GL500.54200013</v>
      </c>
      <c r="R508" s="104" t="str">
        <f>VLOOKUP($Q508,[9]Map!$D:$F,2,FALSE)</f>
        <v>D5420 - Travel Entertainment &amp; Meetings</v>
      </c>
      <c r="S508" s="104" t="str">
        <f>VLOOKUP($Q508,[9]Map!$D:$F,3,FALSE)</f>
        <v>AC5420 - Employee Travel &amp; Related Costs</v>
      </c>
      <c r="T508" s="245" t="str">
        <f>VLOOKUP(D508,[9]Map!$A$12:$B$21,2,FALSE)</f>
        <v>Mgl Acl Auto Reverse</v>
      </c>
      <c r="U508" s="5"/>
      <c r="V508" s="1" t="s">
        <v>115</v>
      </c>
      <c r="W508" s="1" t="s">
        <v>556</v>
      </c>
      <c r="X508" s="1" t="s">
        <v>557</v>
      </c>
    </row>
    <row r="509" spans="1:24" hidden="1" x14ac:dyDescent="0.15">
      <c r="A509" s="1" t="s">
        <v>166</v>
      </c>
      <c r="B509" s="1" t="s">
        <v>464</v>
      </c>
      <c r="C509" s="1" t="s">
        <v>465</v>
      </c>
      <c r="D509" s="1" t="s">
        <v>71</v>
      </c>
      <c r="E509" s="1" t="s">
        <v>459</v>
      </c>
      <c r="F509" s="1" t="s">
        <v>139</v>
      </c>
      <c r="G509" s="1"/>
      <c r="H509" s="1"/>
      <c r="I509" s="1" t="s">
        <v>106</v>
      </c>
      <c r="J509" s="4">
        <v>45322</v>
      </c>
      <c r="K509" s="4">
        <v>45322</v>
      </c>
      <c r="L509" s="1" t="s">
        <v>63</v>
      </c>
      <c r="M509" s="5">
        <v>77.430000000000007</v>
      </c>
      <c r="N509" s="5" t="s">
        <v>64</v>
      </c>
      <c r="O509" s="5" t="s">
        <v>65</v>
      </c>
      <c r="P509" s="5" t="s">
        <v>66</v>
      </c>
      <c r="Q509" s="5" t="str">
        <f t="shared" si="7"/>
        <v>GL500.54200013</v>
      </c>
      <c r="R509" s="104" t="str">
        <f>VLOOKUP($Q509,[9]Map!$D:$F,2,FALSE)</f>
        <v>D5420 - Travel Entertainment &amp; Meetings</v>
      </c>
      <c r="S509" s="104" t="str">
        <f>VLOOKUP($Q509,[9]Map!$D:$F,3,FALSE)</f>
        <v>AC5420 - Employee Travel &amp; Related Costs</v>
      </c>
      <c r="T509" s="245" t="str">
        <f>VLOOKUP(D509,[9]Map!$A$12:$B$21,2,FALSE)</f>
        <v>Mgl Acl Auto Reverse</v>
      </c>
      <c r="U509" s="5"/>
      <c r="V509" s="1" t="s">
        <v>116</v>
      </c>
      <c r="W509" s="1" t="s">
        <v>558</v>
      </c>
      <c r="X509" s="1" t="s">
        <v>559</v>
      </c>
    </row>
    <row r="510" spans="1:24" hidden="1" x14ac:dyDescent="0.15">
      <c r="A510" s="1" t="s">
        <v>166</v>
      </c>
      <c r="B510" s="1" t="s">
        <v>464</v>
      </c>
      <c r="C510" s="1" t="s">
        <v>465</v>
      </c>
      <c r="D510" s="1" t="s">
        <v>71</v>
      </c>
      <c r="E510" s="1" t="s">
        <v>459</v>
      </c>
      <c r="F510" s="1" t="s">
        <v>330</v>
      </c>
      <c r="G510" s="1"/>
      <c r="H510" s="1"/>
      <c r="I510" s="1" t="s">
        <v>106</v>
      </c>
      <c r="J510" s="4">
        <v>45322</v>
      </c>
      <c r="K510" s="4">
        <v>45323</v>
      </c>
      <c r="L510" s="1" t="s">
        <v>63</v>
      </c>
      <c r="M510" s="5">
        <v>-77.430000000000007</v>
      </c>
      <c r="N510" s="5" t="s">
        <v>64</v>
      </c>
      <c r="O510" s="5" t="s">
        <v>65</v>
      </c>
      <c r="P510" s="5" t="s">
        <v>66</v>
      </c>
      <c r="Q510" s="5" t="str">
        <f t="shared" si="7"/>
        <v>GL500.54200013</v>
      </c>
      <c r="R510" s="104" t="str">
        <f>VLOOKUP($Q510,[9]Map!$D:$F,2,FALSE)</f>
        <v>D5420 - Travel Entertainment &amp; Meetings</v>
      </c>
      <c r="S510" s="104" t="str">
        <f>VLOOKUP($Q510,[9]Map!$D:$F,3,FALSE)</f>
        <v>AC5420 - Employee Travel &amp; Related Costs</v>
      </c>
      <c r="T510" s="245" t="str">
        <f>VLOOKUP(D510,[9]Map!$A$12:$B$21,2,FALSE)</f>
        <v>Mgl Acl Auto Reverse</v>
      </c>
      <c r="U510" s="5"/>
      <c r="V510" s="1" t="s">
        <v>115</v>
      </c>
      <c r="W510" s="1" t="s">
        <v>560</v>
      </c>
      <c r="X510" s="1" t="s">
        <v>561</v>
      </c>
    </row>
    <row r="511" spans="1:24" hidden="1" x14ac:dyDescent="0.15">
      <c r="A511" s="1" t="s">
        <v>166</v>
      </c>
      <c r="B511" s="1" t="s">
        <v>464</v>
      </c>
      <c r="C511" s="1" t="s">
        <v>465</v>
      </c>
      <c r="D511" s="1" t="s">
        <v>71</v>
      </c>
      <c r="E511" s="1" t="s">
        <v>459</v>
      </c>
      <c r="F511" s="1" t="s">
        <v>330</v>
      </c>
      <c r="G511" s="1"/>
      <c r="H511" s="1"/>
      <c r="I511" s="1" t="s">
        <v>106</v>
      </c>
      <c r="J511" s="4">
        <v>45351</v>
      </c>
      <c r="K511" s="4">
        <v>45351</v>
      </c>
      <c r="L511" s="1" t="s">
        <v>63</v>
      </c>
      <c r="M511" s="5">
        <v>52.54</v>
      </c>
      <c r="N511" s="5" t="s">
        <v>64</v>
      </c>
      <c r="O511" s="5" t="s">
        <v>65</v>
      </c>
      <c r="P511" s="5" t="s">
        <v>66</v>
      </c>
      <c r="Q511" s="5" t="str">
        <f t="shared" si="7"/>
        <v>GL500.54200013</v>
      </c>
      <c r="R511" s="104" t="str">
        <f>VLOOKUP($Q511,[9]Map!$D:$F,2,FALSE)</f>
        <v>D5420 - Travel Entertainment &amp; Meetings</v>
      </c>
      <c r="S511" s="104" t="str">
        <f>VLOOKUP($Q511,[9]Map!$D:$F,3,FALSE)</f>
        <v>AC5420 - Employee Travel &amp; Related Costs</v>
      </c>
      <c r="T511" s="245" t="str">
        <f>VLOOKUP(D511,[9]Map!$A$12:$B$21,2,FALSE)</f>
        <v>Mgl Acl Auto Reverse</v>
      </c>
      <c r="U511" s="5"/>
      <c r="V511" s="1" t="s">
        <v>116</v>
      </c>
      <c r="W511" s="1" t="s">
        <v>554</v>
      </c>
      <c r="X511" s="1" t="s">
        <v>555</v>
      </c>
    </row>
    <row r="512" spans="1:24" hidden="1" x14ac:dyDescent="0.15">
      <c r="A512" s="1" t="s">
        <v>166</v>
      </c>
      <c r="B512" s="1" t="s">
        <v>473</v>
      </c>
      <c r="C512" s="1" t="s">
        <v>474</v>
      </c>
      <c r="D512" s="1" t="s">
        <v>71</v>
      </c>
      <c r="E512" s="1" t="s">
        <v>562</v>
      </c>
      <c r="F512" s="1" t="s">
        <v>139</v>
      </c>
      <c r="G512" s="1"/>
      <c r="H512" s="1"/>
      <c r="I512" s="1" t="s">
        <v>106</v>
      </c>
      <c r="J512" s="4">
        <v>45291</v>
      </c>
      <c r="K512" s="4">
        <v>45292</v>
      </c>
      <c r="L512" s="1" t="s">
        <v>63</v>
      </c>
      <c r="M512" s="5">
        <v>-39943.89</v>
      </c>
      <c r="N512" s="5" t="s">
        <v>64</v>
      </c>
      <c r="O512" s="5" t="s">
        <v>65</v>
      </c>
      <c r="P512" s="5" t="s">
        <v>66</v>
      </c>
      <c r="Q512" s="5" t="str">
        <f t="shared" si="7"/>
        <v>GL500.54400010</v>
      </c>
      <c r="R512" s="104" t="str">
        <f>VLOOKUP($Q512,[9]Map!$D:$F,2,FALSE)</f>
        <v>D5440 - Rentals &amp; Lease</v>
      </c>
      <c r="S512" s="104" t="str">
        <f>VLOOKUP($Q512,[9]Map!$D:$F,3,FALSE)</f>
        <v>D5440 - Rentals &amp; Lease</v>
      </c>
      <c r="T512" s="245" t="str">
        <f>VLOOKUP(D512,[9]Map!$A$12:$B$21,2,FALSE)</f>
        <v>Mgl Acl Auto Reverse</v>
      </c>
      <c r="U512" s="5"/>
      <c r="V512" s="1" t="s">
        <v>115</v>
      </c>
      <c r="W512" s="1" t="s">
        <v>563</v>
      </c>
      <c r="X512" s="1" t="s">
        <v>564</v>
      </c>
    </row>
    <row r="513" spans="1:24" hidden="1" x14ac:dyDescent="0.15">
      <c r="A513" s="1" t="s">
        <v>166</v>
      </c>
      <c r="B513" s="1" t="s">
        <v>473</v>
      </c>
      <c r="C513" s="1" t="s">
        <v>474</v>
      </c>
      <c r="D513" s="1" t="s">
        <v>71</v>
      </c>
      <c r="E513" s="1" t="s">
        <v>562</v>
      </c>
      <c r="F513" s="1" t="s">
        <v>139</v>
      </c>
      <c r="G513" s="1"/>
      <c r="H513" s="1"/>
      <c r="I513" s="1" t="s">
        <v>106</v>
      </c>
      <c r="J513" s="4">
        <v>45322</v>
      </c>
      <c r="K513" s="4">
        <v>45322</v>
      </c>
      <c r="L513" s="1" t="s">
        <v>63</v>
      </c>
      <c r="M513" s="5">
        <v>39943.89</v>
      </c>
      <c r="N513" s="5" t="s">
        <v>64</v>
      </c>
      <c r="O513" s="5" t="s">
        <v>65</v>
      </c>
      <c r="P513" s="5" t="s">
        <v>66</v>
      </c>
      <c r="Q513" s="5" t="str">
        <f t="shared" si="7"/>
        <v>GL500.54400010</v>
      </c>
      <c r="R513" s="104" t="str">
        <f>VLOOKUP($Q513,[9]Map!$D:$F,2,FALSE)</f>
        <v>D5440 - Rentals &amp; Lease</v>
      </c>
      <c r="S513" s="104" t="str">
        <f>VLOOKUP($Q513,[9]Map!$D:$F,3,FALSE)</f>
        <v>D5440 - Rentals &amp; Lease</v>
      </c>
      <c r="T513" s="245" t="str">
        <f>VLOOKUP(D513,[9]Map!$A$12:$B$21,2,FALSE)</f>
        <v>Mgl Acl Auto Reverse</v>
      </c>
      <c r="U513" s="5"/>
      <c r="V513" s="1" t="s">
        <v>116</v>
      </c>
      <c r="W513" s="1" t="s">
        <v>565</v>
      </c>
      <c r="X513" s="1" t="s">
        <v>566</v>
      </c>
    </row>
    <row r="514" spans="1:24" hidden="1" x14ac:dyDescent="0.15">
      <c r="A514" s="1" t="s">
        <v>166</v>
      </c>
      <c r="B514" s="1" t="s">
        <v>473</v>
      </c>
      <c r="C514" s="1" t="s">
        <v>474</v>
      </c>
      <c r="D514" s="1" t="s">
        <v>71</v>
      </c>
      <c r="E514" s="1" t="s">
        <v>562</v>
      </c>
      <c r="F514" s="1" t="s">
        <v>139</v>
      </c>
      <c r="G514" s="1"/>
      <c r="H514" s="1"/>
      <c r="I514" s="1" t="s">
        <v>106</v>
      </c>
      <c r="J514" s="4">
        <v>45322</v>
      </c>
      <c r="K514" s="4">
        <v>45322</v>
      </c>
      <c r="L514" s="1" t="s">
        <v>63</v>
      </c>
      <c r="M514" s="5">
        <v>39943.89</v>
      </c>
      <c r="N514" s="5" t="s">
        <v>64</v>
      </c>
      <c r="O514" s="5" t="s">
        <v>65</v>
      </c>
      <c r="P514" s="5" t="s">
        <v>66</v>
      </c>
      <c r="Q514" s="5" t="str">
        <f t="shared" ref="Q514:Q577" si="8">CONCATENATE(P514,".",B514)</f>
        <v>GL500.54400010</v>
      </c>
      <c r="R514" s="104" t="str">
        <f>VLOOKUP($Q514,[9]Map!$D:$F,2,FALSE)</f>
        <v>D5440 - Rentals &amp; Lease</v>
      </c>
      <c r="S514" s="104" t="str">
        <f>VLOOKUP($Q514,[9]Map!$D:$F,3,FALSE)</f>
        <v>D5440 - Rentals &amp; Lease</v>
      </c>
      <c r="T514" s="245" t="str">
        <f>VLOOKUP(D514,[9]Map!$A$12:$B$21,2,FALSE)</f>
        <v>Mgl Acl Auto Reverse</v>
      </c>
      <c r="U514" s="5"/>
      <c r="V514" s="1" t="s">
        <v>116</v>
      </c>
      <c r="W514" s="1" t="s">
        <v>565</v>
      </c>
      <c r="X514" s="1" t="s">
        <v>566</v>
      </c>
    </row>
    <row r="515" spans="1:24" hidden="1" x14ac:dyDescent="0.15">
      <c r="A515" s="1" t="s">
        <v>166</v>
      </c>
      <c r="B515" s="1" t="s">
        <v>473</v>
      </c>
      <c r="C515" s="1" t="s">
        <v>474</v>
      </c>
      <c r="D515" s="1" t="s">
        <v>71</v>
      </c>
      <c r="E515" s="1" t="s">
        <v>562</v>
      </c>
      <c r="F515" s="1" t="s">
        <v>330</v>
      </c>
      <c r="G515" s="1"/>
      <c r="H515" s="1"/>
      <c r="I515" s="1" t="s">
        <v>106</v>
      </c>
      <c r="J515" s="4">
        <v>45322</v>
      </c>
      <c r="K515" s="4">
        <v>45323</v>
      </c>
      <c r="L515" s="1" t="s">
        <v>63</v>
      </c>
      <c r="M515" s="5">
        <v>-39943.89</v>
      </c>
      <c r="N515" s="5" t="s">
        <v>64</v>
      </c>
      <c r="O515" s="5" t="s">
        <v>65</v>
      </c>
      <c r="P515" s="5" t="s">
        <v>66</v>
      </c>
      <c r="Q515" s="5" t="str">
        <f t="shared" si="8"/>
        <v>GL500.54400010</v>
      </c>
      <c r="R515" s="104" t="str">
        <f>VLOOKUP($Q515,[9]Map!$D:$F,2,FALSE)</f>
        <v>D5440 - Rentals &amp; Lease</v>
      </c>
      <c r="S515" s="104" t="str">
        <f>VLOOKUP($Q515,[9]Map!$D:$F,3,FALSE)</f>
        <v>D5440 - Rentals &amp; Lease</v>
      </c>
      <c r="T515" s="245" t="str">
        <f>VLOOKUP(D515,[9]Map!$A$12:$B$21,2,FALSE)</f>
        <v>Mgl Acl Auto Reverse</v>
      </c>
      <c r="U515" s="5"/>
      <c r="V515" s="1" t="s">
        <v>115</v>
      </c>
      <c r="W515" s="1" t="s">
        <v>567</v>
      </c>
      <c r="X515" s="1" t="s">
        <v>568</v>
      </c>
    </row>
    <row r="516" spans="1:24" hidden="1" x14ac:dyDescent="0.15">
      <c r="A516" s="1" t="s">
        <v>166</v>
      </c>
      <c r="B516" s="1" t="s">
        <v>473</v>
      </c>
      <c r="C516" s="1" t="s">
        <v>474</v>
      </c>
      <c r="D516" s="1" t="s">
        <v>71</v>
      </c>
      <c r="E516" s="1" t="s">
        <v>562</v>
      </c>
      <c r="F516" s="1" t="s">
        <v>330</v>
      </c>
      <c r="G516" s="1"/>
      <c r="H516" s="1"/>
      <c r="I516" s="1" t="s">
        <v>106</v>
      </c>
      <c r="J516" s="4">
        <v>45322</v>
      </c>
      <c r="K516" s="4">
        <v>45323</v>
      </c>
      <c r="L516" s="1" t="s">
        <v>63</v>
      </c>
      <c r="M516" s="5">
        <v>-39943.89</v>
      </c>
      <c r="N516" s="5" t="s">
        <v>64</v>
      </c>
      <c r="O516" s="5" t="s">
        <v>65</v>
      </c>
      <c r="P516" s="5" t="s">
        <v>66</v>
      </c>
      <c r="Q516" s="5" t="str">
        <f t="shared" si="8"/>
        <v>GL500.54400010</v>
      </c>
      <c r="R516" s="104" t="str">
        <f>VLOOKUP($Q516,[9]Map!$D:$F,2,FALSE)</f>
        <v>D5440 - Rentals &amp; Lease</v>
      </c>
      <c r="S516" s="104" t="str">
        <f>VLOOKUP($Q516,[9]Map!$D:$F,3,FALSE)</f>
        <v>D5440 - Rentals &amp; Lease</v>
      </c>
      <c r="T516" s="245" t="str">
        <f>VLOOKUP(D516,[9]Map!$A$12:$B$21,2,FALSE)</f>
        <v>Mgl Acl Auto Reverse</v>
      </c>
      <c r="U516" s="5"/>
      <c r="V516" s="1" t="s">
        <v>115</v>
      </c>
      <c r="W516" s="1" t="s">
        <v>567</v>
      </c>
      <c r="X516" s="1" t="s">
        <v>568</v>
      </c>
    </row>
    <row r="517" spans="1:24" hidden="1" x14ac:dyDescent="0.15">
      <c r="A517" s="1" t="s">
        <v>166</v>
      </c>
      <c r="B517" s="1" t="s">
        <v>473</v>
      </c>
      <c r="C517" s="1" t="s">
        <v>474</v>
      </c>
      <c r="D517" s="1" t="s">
        <v>71</v>
      </c>
      <c r="E517" s="1" t="s">
        <v>562</v>
      </c>
      <c r="F517" s="1" t="s">
        <v>330</v>
      </c>
      <c r="G517" s="1"/>
      <c r="H517" s="1"/>
      <c r="I517" s="1" t="s">
        <v>106</v>
      </c>
      <c r="J517" s="4">
        <v>45351</v>
      </c>
      <c r="K517" s="4">
        <v>45351</v>
      </c>
      <c r="L517" s="1" t="s">
        <v>63</v>
      </c>
      <c r="M517" s="5">
        <v>39943.89</v>
      </c>
      <c r="N517" s="5" t="s">
        <v>64</v>
      </c>
      <c r="O517" s="5" t="s">
        <v>65</v>
      </c>
      <c r="P517" s="5" t="s">
        <v>66</v>
      </c>
      <c r="Q517" s="5" t="str">
        <f t="shared" si="8"/>
        <v>GL500.54400010</v>
      </c>
      <c r="R517" s="104" t="str">
        <f>VLOOKUP($Q517,[9]Map!$D:$F,2,FALSE)</f>
        <v>D5440 - Rentals &amp; Lease</v>
      </c>
      <c r="S517" s="104" t="str">
        <f>VLOOKUP($Q517,[9]Map!$D:$F,3,FALSE)</f>
        <v>D5440 - Rentals &amp; Lease</v>
      </c>
      <c r="T517" s="245" t="str">
        <f>VLOOKUP(D517,[9]Map!$A$12:$B$21,2,FALSE)</f>
        <v>Mgl Acl Auto Reverse</v>
      </c>
      <c r="U517" s="5"/>
      <c r="V517" s="1" t="s">
        <v>116</v>
      </c>
      <c r="W517" s="1" t="s">
        <v>569</v>
      </c>
      <c r="X517" s="1" t="s">
        <v>570</v>
      </c>
    </row>
    <row r="518" spans="1:24" hidden="1" x14ac:dyDescent="0.15">
      <c r="A518" s="1" t="s">
        <v>166</v>
      </c>
      <c r="B518" s="1" t="s">
        <v>480</v>
      </c>
      <c r="C518" s="1" t="s">
        <v>481</v>
      </c>
      <c r="D518" s="1" t="s">
        <v>71</v>
      </c>
      <c r="E518" s="1" t="s">
        <v>459</v>
      </c>
      <c r="F518" s="1" t="s">
        <v>139</v>
      </c>
      <c r="G518" s="1"/>
      <c r="H518" s="1"/>
      <c r="I518" s="1" t="s">
        <v>106</v>
      </c>
      <c r="J518" s="4">
        <v>45291</v>
      </c>
      <c r="K518" s="4">
        <v>45292</v>
      </c>
      <c r="L518" s="1" t="s">
        <v>63</v>
      </c>
      <c r="M518" s="5">
        <v>-531.64</v>
      </c>
      <c r="N518" s="5" t="s">
        <v>64</v>
      </c>
      <c r="O518" s="5" t="s">
        <v>65</v>
      </c>
      <c r="P518" s="5" t="s">
        <v>66</v>
      </c>
      <c r="Q518" s="5" t="str">
        <f t="shared" si="8"/>
        <v>GL500.56300001</v>
      </c>
      <c r="R518" s="104" t="str">
        <f>VLOOKUP($Q518,[9]Map!$D:$F,2,FALSE)</f>
        <v>D5420 - Travel Entertainment &amp; Meetings</v>
      </c>
      <c r="S518" s="104" t="str">
        <f>VLOOKUP($Q518,[9]Map!$D:$F,3,FALSE)</f>
        <v>AC5630 - Entertaining</v>
      </c>
      <c r="T518" s="245" t="str">
        <f>VLOOKUP(D518,[9]Map!$A$12:$B$21,2,FALSE)</f>
        <v>Mgl Acl Auto Reverse</v>
      </c>
      <c r="U518" s="5"/>
      <c r="V518" s="1" t="s">
        <v>115</v>
      </c>
      <c r="W518" s="1" t="s">
        <v>556</v>
      </c>
      <c r="X518" s="1" t="s">
        <v>557</v>
      </c>
    </row>
    <row r="519" spans="1:24" hidden="1" x14ac:dyDescent="0.15">
      <c r="A519" s="1" t="s">
        <v>166</v>
      </c>
      <c r="B519" s="1" t="s">
        <v>480</v>
      </c>
      <c r="C519" s="1" t="s">
        <v>481</v>
      </c>
      <c r="D519" s="1" t="s">
        <v>71</v>
      </c>
      <c r="E519" s="1" t="s">
        <v>459</v>
      </c>
      <c r="F519" s="1" t="s">
        <v>139</v>
      </c>
      <c r="G519" s="1"/>
      <c r="H519" s="1"/>
      <c r="I519" s="1" t="s">
        <v>106</v>
      </c>
      <c r="J519" s="4">
        <v>45322</v>
      </c>
      <c r="K519" s="4">
        <v>45322</v>
      </c>
      <c r="L519" s="1" t="s">
        <v>63</v>
      </c>
      <c r="M519" s="5">
        <v>246.34</v>
      </c>
      <c r="N519" s="5" t="s">
        <v>64</v>
      </c>
      <c r="O519" s="5" t="s">
        <v>65</v>
      </c>
      <c r="P519" s="5" t="s">
        <v>66</v>
      </c>
      <c r="Q519" s="5" t="str">
        <f t="shared" si="8"/>
        <v>GL500.56300001</v>
      </c>
      <c r="R519" s="104" t="str">
        <f>VLOOKUP($Q519,[9]Map!$D:$F,2,FALSE)</f>
        <v>D5420 - Travel Entertainment &amp; Meetings</v>
      </c>
      <c r="S519" s="104" t="str">
        <f>VLOOKUP($Q519,[9]Map!$D:$F,3,FALSE)</f>
        <v>AC5630 - Entertaining</v>
      </c>
      <c r="T519" s="245" t="str">
        <f>VLOOKUP(D519,[9]Map!$A$12:$B$21,2,FALSE)</f>
        <v>Mgl Acl Auto Reverse</v>
      </c>
      <c r="U519" s="5"/>
      <c r="V519" s="1" t="s">
        <v>116</v>
      </c>
      <c r="W519" s="1" t="s">
        <v>558</v>
      </c>
      <c r="X519" s="1" t="s">
        <v>559</v>
      </c>
    </row>
    <row r="520" spans="1:24" hidden="1" x14ac:dyDescent="0.15">
      <c r="A520" s="1" t="s">
        <v>166</v>
      </c>
      <c r="B520" s="1" t="s">
        <v>480</v>
      </c>
      <c r="C520" s="1" t="s">
        <v>481</v>
      </c>
      <c r="D520" s="1" t="s">
        <v>71</v>
      </c>
      <c r="E520" s="1" t="s">
        <v>459</v>
      </c>
      <c r="F520" s="1" t="s">
        <v>330</v>
      </c>
      <c r="G520" s="1"/>
      <c r="H520" s="1"/>
      <c r="I520" s="1" t="s">
        <v>106</v>
      </c>
      <c r="J520" s="4">
        <v>45322</v>
      </c>
      <c r="K520" s="4">
        <v>45323</v>
      </c>
      <c r="L520" s="1" t="s">
        <v>63</v>
      </c>
      <c r="M520" s="5">
        <v>-246.34</v>
      </c>
      <c r="N520" s="5" t="s">
        <v>64</v>
      </c>
      <c r="O520" s="5" t="s">
        <v>65</v>
      </c>
      <c r="P520" s="5" t="s">
        <v>66</v>
      </c>
      <c r="Q520" s="5" t="str">
        <f t="shared" si="8"/>
        <v>GL500.56300001</v>
      </c>
      <c r="R520" s="104" t="str">
        <f>VLOOKUP($Q520,[9]Map!$D:$F,2,FALSE)</f>
        <v>D5420 - Travel Entertainment &amp; Meetings</v>
      </c>
      <c r="S520" s="104" t="str">
        <f>VLOOKUP($Q520,[9]Map!$D:$F,3,FALSE)</f>
        <v>AC5630 - Entertaining</v>
      </c>
      <c r="T520" s="245" t="str">
        <f>VLOOKUP(D520,[9]Map!$A$12:$B$21,2,FALSE)</f>
        <v>Mgl Acl Auto Reverse</v>
      </c>
      <c r="U520" s="5"/>
      <c r="V520" s="1" t="s">
        <v>115</v>
      </c>
      <c r="W520" s="1" t="s">
        <v>560</v>
      </c>
      <c r="X520" s="1" t="s">
        <v>561</v>
      </c>
    </row>
    <row r="521" spans="1:24" hidden="1" x14ac:dyDescent="0.15">
      <c r="A521" s="1" t="s">
        <v>166</v>
      </c>
      <c r="B521" s="1" t="s">
        <v>107</v>
      </c>
      <c r="C521" s="1" t="s">
        <v>70</v>
      </c>
      <c r="D521" s="1" t="s">
        <v>71</v>
      </c>
      <c r="E521" s="1" t="s">
        <v>72</v>
      </c>
      <c r="F521" s="1" t="s">
        <v>139</v>
      </c>
      <c r="G521" s="1"/>
      <c r="H521" s="1"/>
      <c r="I521" s="1" t="s">
        <v>106</v>
      </c>
      <c r="J521" s="4">
        <v>45291</v>
      </c>
      <c r="K521" s="4">
        <v>45296</v>
      </c>
      <c r="L521" s="1" t="s">
        <v>63</v>
      </c>
      <c r="M521" s="5">
        <v>-5470.3</v>
      </c>
      <c r="N521" s="5" t="s">
        <v>64</v>
      </c>
      <c r="O521" s="5" t="s">
        <v>65</v>
      </c>
      <c r="P521" s="5" t="s">
        <v>66</v>
      </c>
      <c r="Q521" s="5" t="str">
        <f t="shared" si="8"/>
        <v>GL500.57100003</v>
      </c>
      <c r="R521" s="104" t="str">
        <f>VLOOKUP($Q521,[9]Map!$D:$F,2,FALSE)</f>
        <v>D5701 - Wages &amp; Other</v>
      </c>
      <c r="S521" s="104" t="str">
        <f>VLOOKUP($Q521,[9]Map!$D:$F,3,FALSE)</f>
        <v>AC5710 - Wages Salaries &amp; Benefits</v>
      </c>
      <c r="T521" s="245" t="str">
        <f>VLOOKUP(D521,[9]Map!$A$12:$B$21,2,FALSE)</f>
        <v>Mgl Acl Auto Reverse</v>
      </c>
      <c r="U521" s="5"/>
      <c r="V521" s="1" t="s">
        <v>115</v>
      </c>
      <c r="W521" s="1" t="s">
        <v>571</v>
      </c>
      <c r="X521" s="1" t="s">
        <v>572</v>
      </c>
    </row>
    <row r="522" spans="1:24" hidden="1" x14ac:dyDescent="0.15">
      <c r="A522" s="1" t="s">
        <v>166</v>
      </c>
      <c r="B522" s="1" t="s">
        <v>107</v>
      </c>
      <c r="C522" s="1" t="s">
        <v>70</v>
      </c>
      <c r="D522" s="1" t="s">
        <v>71</v>
      </c>
      <c r="E522" s="1" t="s">
        <v>72</v>
      </c>
      <c r="F522" s="1" t="s">
        <v>139</v>
      </c>
      <c r="G522" s="1"/>
      <c r="H522" s="1"/>
      <c r="I522" s="1" t="s">
        <v>106</v>
      </c>
      <c r="J522" s="4">
        <v>45322</v>
      </c>
      <c r="K522" s="4">
        <v>45322</v>
      </c>
      <c r="L522" s="1" t="s">
        <v>63</v>
      </c>
      <c r="M522" s="5">
        <v>6933.54</v>
      </c>
      <c r="N522" s="5" t="s">
        <v>64</v>
      </c>
      <c r="O522" s="5" t="s">
        <v>65</v>
      </c>
      <c r="P522" s="5" t="s">
        <v>66</v>
      </c>
      <c r="Q522" s="5" t="str">
        <f t="shared" si="8"/>
        <v>GL500.57100003</v>
      </c>
      <c r="R522" s="104" t="str">
        <f>VLOOKUP($Q522,[9]Map!$D:$F,2,FALSE)</f>
        <v>D5701 - Wages &amp; Other</v>
      </c>
      <c r="S522" s="104" t="str">
        <f>VLOOKUP($Q522,[9]Map!$D:$F,3,FALSE)</f>
        <v>AC5710 - Wages Salaries &amp; Benefits</v>
      </c>
      <c r="T522" s="245" t="str">
        <f>VLOOKUP(D522,[9]Map!$A$12:$B$21,2,FALSE)</f>
        <v>Mgl Acl Auto Reverse</v>
      </c>
      <c r="U522" s="5"/>
      <c r="V522" s="1" t="s">
        <v>117</v>
      </c>
      <c r="W522" s="1" t="s">
        <v>573</v>
      </c>
      <c r="X522" s="1" t="s">
        <v>574</v>
      </c>
    </row>
    <row r="523" spans="1:24" hidden="1" x14ac:dyDescent="0.15">
      <c r="A523" s="1" t="s">
        <v>166</v>
      </c>
      <c r="B523" s="1" t="s">
        <v>107</v>
      </c>
      <c r="C523" s="1" t="s">
        <v>70</v>
      </c>
      <c r="D523" s="1" t="s">
        <v>71</v>
      </c>
      <c r="E523" s="1" t="s">
        <v>72</v>
      </c>
      <c r="F523" s="1" t="s">
        <v>330</v>
      </c>
      <c r="G523" s="1"/>
      <c r="H523" s="1"/>
      <c r="I523" s="1" t="s">
        <v>106</v>
      </c>
      <c r="J523" s="4">
        <v>45322</v>
      </c>
      <c r="K523" s="4">
        <v>45327</v>
      </c>
      <c r="L523" s="1" t="s">
        <v>63</v>
      </c>
      <c r="M523" s="5">
        <v>-6933.54</v>
      </c>
      <c r="N523" s="5" t="s">
        <v>64</v>
      </c>
      <c r="O523" s="5" t="s">
        <v>65</v>
      </c>
      <c r="P523" s="5" t="s">
        <v>66</v>
      </c>
      <c r="Q523" s="5" t="str">
        <f t="shared" si="8"/>
        <v>GL500.57100003</v>
      </c>
      <c r="R523" s="104" t="str">
        <f>VLOOKUP($Q523,[9]Map!$D:$F,2,FALSE)</f>
        <v>D5701 - Wages &amp; Other</v>
      </c>
      <c r="S523" s="104" t="str">
        <f>VLOOKUP($Q523,[9]Map!$D:$F,3,FALSE)</f>
        <v>AC5710 - Wages Salaries &amp; Benefits</v>
      </c>
      <c r="T523" s="245" t="str">
        <f>VLOOKUP(D523,[9]Map!$A$12:$B$21,2,FALSE)</f>
        <v>Mgl Acl Auto Reverse</v>
      </c>
      <c r="U523" s="5"/>
      <c r="V523" s="1" t="s">
        <v>115</v>
      </c>
      <c r="W523" s="1" t="s">
        <v>575</v>
      </c>
      <c r="X523" s="1" t="s">
        <v>576</v>
      </c>
    </row>
    <row r="524" spans="1:24" hidden="1" x14ac:dyDescent="0.15">
      <c r="A524" s="1" t="s">
        <v>166</v>
      </c>
      <c r="B524" s="1" t="s">
        <v>107</v>
      </c>
      <c r="C524" s="1" t="s">
        <v>70</v>
      </c>
      <c r="D524" s="1" t="s">
        <v>71</v>
      </c>
      <c r="E524" s="1" t="s">
        <v>72</v>
      </c>
      <c r="F524" s="1" t="s">
        <v>330</v>
      </c>
      <c r="G524" s="1"/>
      <c r="H524" s="1"/>
      <c r="I524" s="1" t="s">
        <v>106</v>
      </c>
      <c r="J524" s="4">
        <v>45352</v>
      </c>
      <c r="K524" s="4">
        <v>45351</v>
      </c>
      <c r="L524" s="1" t="s">
        <v>63</v>
      </c>
      <c r="M524" s="5">
        <v>7800.24</v>
      </c>
      <c r="N524" s="5" t="s">
        <v>64</v>
      </c>
      <c r="O524" s="5" t="s">
        <v>65</v>
      </c>
      <c r="P524" s="5" t="s">
        <v>66</v>
      </c>
      <c r="Q524" s="5" t="str">
        <f t="shared" si="8"/>
        <v>GL500.57100003</v>
      </c>
      <c r="R524" s="104" t="str">
        <f>VLOOKUP($Q524,[9]Map!$D:$F,2,FALSE)</f>
        <v>D5701 - Wages &amp; Other</v>
      </c>
      <c r="S524" s="104" t="str">
        <f>VLOOKUP($Q524,[9]Map!$D:$F,3,FALSE)</f>
        <v>AC5710 - Wages Salaries &amp; Benefits</v>
      </c>
      <c r="T524" s="245" t="str">
        <f>VLOOKUP(D524,[9]Map!$A$12:$B$21,2,FALSE)</f>
        <v>Mgl Acl Auto Reverse</v>
      </c>
      <c r="U524" s="5"/>
      <c r="V524" s="1" t="s">
        <v>117</v>
      </c>
      <c r="W524" s="1" t="s">
        <v>577</v>
      </c>
      <c r="X524" s="1" t="s">
        <v>578</v>
      </c>
    </row>
    <row r="525" spans="1:24" hidden="1" x14ac:dyDescent="0.15">
      <c r="A525" s="1" t="s">
        <v>168</v>
      </c>
      <c r="B525" s="1" t="s">
        <v>105</v>
      </c>
      <c r="C525" s="1" t="s">
        <v>77</v>
      </c>
      <c r="D525" s="1" t="s">
        <v>71</v>
      </c>
      <c r="E525" s="1" t="s">
        <v>78</v>
      </c>
      <c r="F525" s="1" t="s">
        <v>139</v>
      </c>
      <c r="G525" s="1"/>
      <c r="H525" s="1"/>
      <c r="I525" s="1" t="s">
        <v>106</v>
      </c>
      <c r="J525" s="4">
        <v>45322</v>
      </c>
      <c r="K525" s="4">
        <v>45322</v>
      </c>
      <c r="L525" s="1" t="s">
        <v>63</v>
      </c>
      <c r="M525" s="5">
        <v>-24172.31</v>
      </c>
      <c r="N525" s="5" t="s">
        <v>64</v>
      </c>
      <c r="O525" s="5" t="s">
        <v>65</v>
      </c>
      <c r="P525" s="5" t="s">
        <v>66</v>
      </c>
      <c r="Q525" s="5" t="str">
        <f t="shared" si="8"/>
        <v>GL500.45900087</v>
      </c>
      <c r="R525" s="104" t="str">
        <f>VLOOKUP($Q525,[9]Map!$D:$F,2,FALSE)</f>
        <v>D7000 - Internal Recharge</v>
      </c>
      <c r="S525" s="104" t="str">
        <f>VLOOKUP($Q525,[9]Map!$D:$F,3,FALSE)</f>
        <v>AC7200 - Other Recharge</v>
      </c>
      <c r="T525" s="245" t="str">
        <f>VLOOKUP(D525,[9]Map!$A$12:$B$21,2,FALSE)</f>
        <v>Mgl Acl Auto Reverse</v>
      </c>
      <c r="U525" s="5"/>
      <c r="V525" s="1" t="s">
        <v>116</v>
      </c>
      <c r="W525" s="1" t="s">
        <v>548</v>
      </c>
      <c r="X525" s="1" t="s">
        <v>549</v>
      </c>
    </row>
    <row r="526" spans="1:24" hidden="1" x14ac:dyDescent="0.15">
      <c r="A526" s="1" t="s">
        <v>168</v>
      </c>
      <c r="B526" s="1" t="s">
        <v>105</v>
      </c>
      <c r="C526" s="1" t="s">
        <v>77</v>
      </c>
      <c r="D526" s="1" t="s">
        <v>71</v>
      </c>
      <c r="E526" s="1" t="s">
        <v>78</v>
      </c>
      <c r="F526" s="1" t="s">
        <v>139</v>
      </c>
      <c r="G526" s="1"/>
      <c r="H526" s="1"/>
      <c r="I526" s="1" t="s">
        <v>106</v>
      </c>
      <c r="J526" s="4">
        <v>45291</v>
      </c>
      <c r="K526" s="4">
        <v>45292</v>
      </c>
      <c r="L526" s="1" t="s">
        <v>63</v>
      </c>
      <c r="M526" s="5">
        <v>3016.19</v>
      </c>
      <c r="N526" s="5" t="s">
        <v>64</v>
      </c>
      <c r="O526" s="5" t="s">
        <v>65</v>
      </c>
      <c r="P526" s="5" t="s">
        <v>66</v>
      </c>
      <c r="Q526" s="5" t="str">
        <f t="shared" si="8"/>
        <v>GL500.45900087</v>
      </c>
      <c r="R526" s="104" t="str">
        <f>VLOOKUP($Q526,[9]Map!$D:$F,2,FALSE)</f>
        <v>D7000 - Internal Recharge</v>
      </c>
      <c r="S526" s="104" t="str">
        <f>VLOOKUP($Q526,[9]Map!$D:$F,3,FALSE)</f>
        <v>AC7200 - Other Recharge</v>
      </c>
      <c r="T526" s="245" t="str">
        <f>VLOOKUP(D526,[9]Map!$A$12:$B$21,2,FALSE)</f>
        <v>Mgl Acl Auto Reverse</v>
      </c>
      <c r="U526" s="5"/>
      <c r="V526" s="1" t="s">
        <v>115</v>
      </c>
      <c r="W526" s="1" t="s">
        <v>546</v>
      </c>
      <c r="X526" s="1" t="s">
        <v>547</v>
      </c>
    </row>
    <row r="527" spans="1:24" hidden="1" x14ac:dyDescent="0.15">
      <c r="A527" s="1" t="s">
        <v>168</v>
      </c>
      <c r="B527" s="1" t="s">
        <v>105</v>
      </c>
      <c r="C527" s="1" t="s">
        <v>77</v>
      </c>
      <c r="D527" s="1" t="s">
        <v>71</v>
      </c>
      <c r="E527" s="1" t="s">
        <v>78</v>
      </c>
      <c r="F527" s="1" t="s">
        <v>330</v>
      </c>
      <c r="G527" s="1"/>
      <c r="H527" s="1"/>
      <c r="I527" s="1" t="s">
        <v>106</v>
      </c>
      <c r="J527" s="4">
        <v>45351</v>
      </c>
      <c r="K527" s="4">
        <v>45351</v>
      </c>
      <c r="L527" s="1" t="s">
        <v>63</v>
      </c>
      <c r="M527" s="5">
        <v>-28555.95</v>
      </c>
      <c r="N527" s="5" t="s">
        <v>64</v>
      </c>
      <c r="O527" s="5" t="s">
        <v>65</v>
      </c>
      <c r="P527" s="5" t="s">
        <v>66</v>
      </c>
      <c r="Q527" s="5" t="str">
        <f t="shared" si="8"/>
        <v>GL500.45900087</v>
      </c>
      <c r="R527" s="104" t="str">
        <f>VLOOKUP($Q527,[9]Map!$D:$F,2,FALSE)</f>
        <v>D7000 - Internal Recharge</v>
      </c>
      <c r="S527" s="104" t="str">
        <f>VLOOKUP($Q527,[9]Map!$D:$F,3,FALSE)</f>
        <v>AC7200 - Other Recharge</v>
      </c>
      <c r="T527" s="245" t="str">
        <f>VLOOKUP(D527,[9]Map!$A$12:$B$21,2,FALSE)</f>
        <v>Mgl Acl Auto Reverse</v>
      </c>
      <c r="U527" s="5"/>
      <c r="V527" s="1" t="s">
        <v>116</v>
      </c>
      <c r="W527" s="1" t="s">
        <v>552</v>
      </c>
      <c r="X527" s="1" t="s">
        <v>553</v>
      </c>
    </row>
    <row r="528" spans="1:24" hidden="1" x14ac:dyDescent="0.15">
      <c r="A528" s="1" t="s">
        <v>168</v>
      </c>
      <c r="B528" s="1" t="s">
        <v>105</v>
      </c>
      <c r="C528" s="1" t="s">
        <v>77</v>
      </c>
      <c r="D528" s="1" t="s">
        <v>71</v>
      </c>
      <c r="E528" s="1" t="s">
        <v>78</v>
      </c>
      <c r="F528" s="1" t="s">
        <v>330</v>
      </c>
      <c r="G528" s="1"/>
      <c r="H528" s="1"/>
      <c r="I528" s="1" t="s">
        <v>106</v>
      </c>
      <c r="J528" s="4">
        <v>45322</v>
      </c>
      <c r="K528" s="4">
        <v>45323</v>
      </c>
      <c r="L528" s="1" t="s">
        <v>63</v>
      </c>
      <c r="M528" s="5">
        <v>24172.31</v>
      </c>
      <c r="N528" s="5" t="s">
        <v>64</v>
      </c>
      <c r="O528" s="5" t="s">
        <v>65</v>
      </c>
      <c r="P528" s="5" t="s">
        <v>66</v>
      </c>
      <c r="Q528" s="5" t="str">
        <f t="shared" si="8"/>
        <v>GL500.45900087</v>
      </c>
      <c r="R528" s="104" t="str">
        <f>VLOOKUP($Q528,[9]Map!$D:$F,2,FALSE)</f>
        <v>D7000 - Internal Recharge</v>
      </c>
      <c r="S528" s="104" t="str">
        <f>VLOOKUP($Q528,[9]Map!$D:$F,3,FALSE)</f>
        <v>AC7200 - Other Recharge</v>
      </c>
      <c r="T528" s="245" t="str">
        <f>VLOOKUP(D528,[9]Map!$A$12:$B$21,2,FALSE)</f>
        <v>Mgl Acl Auto Reverse</v>
      </c>
      <c r="U528" s="5"/>
      <c r="V528" s="1" t="s">
        <v>115</v>
      </c>
      <c r="W528" s="1" t="s">
        <v>550</v>
      </c>
      <c r="X528" s="1" t="s">
        <v>551</v>
      </c>
    </row>
    <row r="529" spans="1:24" hidden="1" x14ac:dyDescent="0.15">
      <c r="A529" s="1" t="s">
        <v>168</v>
      </c>
      <c r="B529" s="1" t="s">
        <v>149</v>
      </c>
      <c r="C529" s="1" t="s">
        <v>150</v>
      </c>
      <c r="D529" s="1" t="s">
        <v>71</v>
      </c>
      <c r="E529" s="1" t="s">
        <v>459</v>
      </c>
      <c r="F529" s="1" t="s">
        <v>139</v>
      </c>
      <c r="G529" s="1"/>
      <c r="H529" s="1"/>
      <c r="I529" s="1" t="s">
        <v>106</v>
      </c>
      <c r="J529" s="4">
        <v>45291</v>
      </c>
      <c r="K529" s="4">
        <v>45292</v>
      </c>
      <c r="L529" s="1" t="s">
        <v>63</v>
      </c>
      <c r="M529" s="5">
        <v>-3277.33</v>
      </c>
      <c r="N529" s="5" t="s">
        <v>64</v>
      </c>
      <c r="O529" s="5" t="s">
        <v>65</v>
      </c>
      <c r="P529" s="5" t="s">
        <v>66</v>
      </c>
      <c r="Q529" s="5" t="str">
        <f t="shared" si="8"/>
        <v>GL500.54200000</v>
      </c>
      <c r="R529" s="104" t="str">
        <f>VLOOKUP($Q529,[9]Map!$D:$F,2,FALSE)</f>
        <v>D5420 - Travel Entertainment &amp; Meetings</v>
      </c>
      <c r="S529" s="104" t="str">
        <f>VLOOKUP($Q529,[9]Map!$D:$F,3,FALSE)</f>
        <v>AC5420 - Employee Travel &amp; Related Costs</v>
      </c>
      <c r="T529" s="245" t="str">
        <f>VLOOKUP(D529,[9]Map!$A$12:$B$21,2,FALSE)</f>
        <v>Mgl Acl Auto Reverse</v>
      </c>
      <c r="U529" s="5"/>
      <c r="V529" s="1" t="s">
        <v>115</v>
      </c>
      <c r="W529" s="1" t="s">
        <v>556</v>
      </c>
      <c r="X529" s="1" t="s">
        <v>557</v>
      </c>
    </row>
    <row r="530" spans="1:24" hidden="1" x14ac:dyDescent="0.15">
      <c r="A530" s="1" t="s">
        <v>168</v>
      </c>
      <c r="B530" s="1" t="s">
        <v>149</v>
      </c>
      <c r="C530" s="1" t="s">
        <v>150</v>
      </c>
      <c r="D530" s="1" t="s">
        <v>71</v>
      </c>
      <c r="E530" s="1" t="s">
        <v>459</v>
      </c>
      <c r="F530" s="1" t="s">
        <v>139</v>
      </c>
      <c r="G530" s="1"/>
      <c r="H530" s="1"/>
      <c r="I530" s="1" t="s">
        <v>106</v>
      </c>
      <c r="J530" s="4">
        <v>45322</v>
      </c>
      <c r="K530" s="4">
        <v>45322</v>
      </c>
      <c r="L530" s="1" t="s">
        <v>63</v>
      </c>
      <c r="M530" s="5">
        <v>3277.33</v>
      </c>
      <c r="N530" s="5" t="s">
        <v>64</v>
      </c>
      <c r="O530" s="5" t="s">
        <v>65</v>
      </c>
      <c r="P530" s="5" t="s">
        <v>66</v>
      </c>
      <c r="Q530" s="5" t="str">
        <f t="shared" si="8"/>
        <v>GL500.54200000</v>
      </c>
      <c r="R530" s="104" t="str">
        <f>VLOOKUP($Q530,[9]Map!$D:$F,2,FALSE)</f>
        <v>D5420 - Travel Entertainment &amp; Meetings</v>
      </c>
      <c r="S530" s="104" t="str">
        <f>VLOOKUP($Q530,[9]Map!$D:$F,3,FALSE)</f>
        <v>AC5420 - Employee Travel &amp; Related Costs</v>
      </c>
      <c r="T530" s="245" t="str">
        <f>VLOOKUP(D530,[9]Map!$A$12:$B$21,2,FALSE)</f>
        <v>Mgl Acl Auto Reverse</v>
      </c>
      <c r="U530" s="5"/>
      <c r="V530" s="1" t="s">
        <v>116</v>
      </c>
      <c r="W530" s="1" t="s">
        <v>558</v>
      </c>
      <c r="X530" s="1" t="s">
        <v>559</v>
      </c>
    </row>
    <row r="531" spans="1:24" hidden="1" x14ac:dyDescent="0.15">
      <c r="A531" s="1" t="s">
        <v>168</v>
      </c>
      <c r="B531" s="1" t="s">
        <v>149</v>
      </c>
      <c r="C531" s="1" t="s">
        <v>150</v>
      </c>
      <c r="D531" s="1" t="s">
        <v>71</v>
      </c>
      <c r="E531" s="1" t="s">
        <v>459</v>
      </c>
      <c r="F531" s="1" t="s">
        <v>330</v>
      </c>
      <c r="G531" s="1"/>
      <c r="H531" s="1"/>
      <c r="I531" s="1" t="s">
        <v>106</v>
      </c>
      <c r="J531" s="4">
        <v>45322</v>
      </c>
      <c r="K531" s="4">
        <v>45323</v>
      </c>
      <c r="L531" s="1" t="s">
        <v>63</v>
      </c>
      <c r="M531" s="5">
        <v>-3277.33</v>
      </c>
      <c r="N531" s="5" t="s">
        <v>64</v>
      </c>
      <c r="O531" s="5" t="s">
        <v>65</v>
      </c>
      <c r="P531" s="5" t="s">
        <v>66</v>
      </c>
      <c r="Q531" s="5" t="str">
        <f t="shared" si="8"/>
        <v>GL500.54200000</v>
      </c>
      <c r="R531" s="104" t="str">
        <f>VLOOKUP($Q531,[9]Map!$D:$F,2,FALSE)</f>
        <v>D5420 - Travel Entertainment &amp; Meetings</v>
      </c>
      <c r="S531" s="104" t="str">
        <f>VLOOKUP($Q531,[9]Map!$D:$F,3,FALSE)</f>
        <v>AC5420 - Employee Travel &amp; Related Costs</v>
      </c>
      <c r="T531" s="245" t="str">
        <f>VLOOKUP(D531,[9]Map!$A$12:$B$21,2,FALSE)</f>
        <v>Mgl Acl Auto Reverse</v>
      </c>
      <c r="U531" s="5"/>
      <c r="V531" s="1" t="s">
        <v>115</v>
      </c>
      <c r="W531" s="1" t="s">
        <v>560</v>
      </c>
      <c r="X531" s="1" t="s">
        <v>561</v>
      </c>
    </row>
    <row r="532" spans="1:24" hidden="1" x14ac:dyDescent="0.15">
      <c r="A532" s="1" t="s">
        <v>168</v>
      </c>
      <c r="B532" s="1" t="s">
        <v>149</v>
      </c>
      <c r="C532" s="1" t="s">
        <v>150</v>
      </c>
      <c r="D532" s="1" t="s">
        <v>71</v>
      </c>
      <c r="E532" s="1" t="s">
        <v>459</v>
      </c>
      <c r="F532" s="1" t="s">
        <v>330</v>
      </c>
      <c r="G532" s="1"/>
      <c r="H532" s="1"/>
      <c r="I532" s="1" t="s">
        <v>106</v>
      </c>
      <c r="J532" s="4">
        <v>45351</v>
      </c>
      <c r="K532" s="4">
        <v>45351</v>
      </c>
      <c r="L532" s="1" t="s">
        <v>63</v>
      </c>
      <c r="M532" s="5">
        <v>3277.33</v>
      </c>
      <c r="N532" s="5" t="s">
        <v>64</v>
      </c>
      <c r="O532" s="5" t="s">
        <v>65</v>
      </c>
      <c r="P532" s="5" t="s">
        <v>66</v>
      </c>
      <c r="Q532" s="5" t="str">
        <f t="shared" si="8"/>
        <v>GL500.54200000</v>
      </c>
      <c r="R532" s="104" t="str">
        <f>VLOOKUP($Q532,[9]Map!$D:$F,2,FALSE)</f>
        <v>D5420 - Travel Entertainment &amp; Meetings</v>
      </c>
      <c r="S532" s="104" t="str">
        <f>VLOOKUP($Q532,[9]Map!$D:$F,3,FALSE)</f>
        <v>AC5420 - Employee Travel &amp; Related Costs</v>
      </c>
      <c r="T532" s="245" t="str">
        <f>VLOOKUP(D532,[9]Map!$A$12:$B$21,2,FALSE)</f>
        <v>Mgl Acl Auto Reverse</v>
      </c>
      <c r="U532" s="5"/>
      <c r="V532" s="1" t="s">
        <v>116</v>
      </c>
      <c r="W532" s="1" t="s">
        <v>554</v>
      </c>
      <c r="X532" s="1" t="s">
        <v>555</v>
      </c>
    </row>
    <row r="533" spans="1:24" hidden="1" x14ac:dyDescent="0.15">
      <c r="A533" s="1" t="s">
        <v>168</v>
      </c>
      <c r="B533" s="1" t="s">
        <v>107</v>
      </c>
      <c r="C533" s="1" t="s">
        <v>70</v>
      </c>
      <c r="D533" s="1" t="s">
        <v>71</v>
      </c>
      <c r="E533" s="1" t="s">
        <v>72</v>
      </c>
      <c r="F533" s="1" t="s">
        <v>139</v>
      </c>
      <c r="G533" s="1"/>
      <c r="H533" s="1"/>
      <c r="I533" s="1" t="s">
        <v>106</v>
      </c>
      <c r="J533" s="4">
        <v>45291</v>
      </c>
      <c r="K533" s="4">
        <v>45296</v>
      </c>
      <c r="L533" s="1" t="s">
        <v>63</v>
      </c>
      <c r="M533" s="5">
        <v>-4341.1099999999997</v>
      </c>
      <c r="N533" s="5" t="s">
        <v>64</v>
      </c>
      <c r="O533" s="5" t="s">
        <v>65</v>
      </c>
      <c r="P533" s="5" t="s">
        <v>66</v>
      </c>
      <c r="Q533" s="5" t="str">
        <f t="shared" si="8"/>
        <v>GL500.57100003</v>
      </c>
      <c r="R533" s="104" t="str">
        <f>VLOOKUP($Q533,[9]Map!$D:$F,2,FALSE)</f>
        <v>D5701 - Wages &amp; Other</v>
      </c>
      <c r="S533" s="104" t="str">
        <f>VLOOKUP($Q533,[9]Map!$D:$F,3,FALSE)</f>
        <v>AC5710 - Wages Salaries &amp; Benefits</v>
      </c>
      <c r="T533" s="245" t="str">
        <f>VLOOKUP(D533,[9]Map!$A$12:$B$21,2,FALSE)</f>
        <v>Mgl Acl Auto Reverse</v>
      </c>
      <c r="U533" s="5"/>
      <c r="V533" s="1" t="s">
        <v>115</v>
      </c>
      <c r="W533" s="1" t="s">
        <v>571</v>
      </c>
      <c r="X533" s="1" t="s">
        <v>572</v>
      </c>
    </row>
    <row r="534" spans="1:24" hidden="1" x14ac:dyDescent="0.15">
      <c r="A534" s="1" t="s">
        <v>168</v>
      </c>
      <c r="B534" s="1" t="s">
        <v>107</v>
      </c>
      <c r="C534" s="1" t="s">
        <v>70</v>
      </c>
      <c r="D534" s="1" t="s">
        <v>71</v>
      </c>
      <c r="E534" s="1" t="s">
        <v>72</v>
      </c>
      <c r="F534" s="1" t="s">
        <v>139</v>
      </c>
      <c r="G534" s="1"/>
      <c r="H534" s="1"/>
      <c r="I534" s="1" t="s">
        <v>106</v>
      </c>
      <c r="J534" s="4">
        <v>45322</v>
      </c>
      <c r="K534" s="4">
        <v>45322</v>
      </c>
      <c r="L534" s="1" t="s">
        <v>63</v>
      </c>
      <c r="M534" s="5">
        <v>6823.45</v>
      </c>
      <c r="N534" s="5" t="s">
        <v>64</v>
      </c>
      <c r="O534" s="5" t="s">
        <v>65</v>
      </c>
      <c r="P534" s="5" t="s">
        <v>66</v>
      </c>
      <c r="Q534" s="5" t="str">
        <f t="shared" si="8"/>
        <v>GL500.57100003</v>
      </c>
      <c r="R534" s="104" t="str">
        <f>VLOOKUP($Q534,[9]Map!$D:$F,2,FALSE)</f>
        <v>D5701 - Wages &amp; Other</v>
      </c>
      <c r="S534" s="104" t="str">
        <f>VLOOKUP($Q534,[9]Map!$D:$F,3,FALSE)</f>
        <v>AC5710 - Wages Salaries &amp; Benefits</v>
      </c>
      <c r="T534" s="245" t="str">
        <f>VLOOKUP(D534,[9]Map!$A$12:$B$21,2,FALSE)</f>
        <v>Mgl Acl Auto Reverse</v>
      </c>
      <c r="U534" s="5"/>
      <c r="V534" s="1" t="s">
        <v>117</v>
      </c>
      <c r="W534" s="1" t="s">
        <v>573</v>
      </c>
      <c r="X534" s="1" t="s">
        <v>574</v>
      </c>
    </row>
    <row r="535" spans="1:24" hidden="1" x14ac:dyDescent="0.15">
      <c r="A535" s="1" t="s">
        <v>168</v>
      </c>
      <c r="B535" s="1" t="s">
        <v>107</v>
      </c>
      <c r="C535" s="1" t="s">
        <v>70</v>
      </c>
      <c r="D535" s="1" t="s">
        <v>71</v>
      </c>
      <c r="E535" s="1" t="s">
        <v>72</v>
      </c>
      <c r="F535" s="1" t="s">
        <v>330</v>
      </c>
      <c r="G535" s="1"/>
      <c r="H535" s="1"/>
      <c r="I535" s="1" t="s">
        <v>106</v>
      </c>
      <c r="J535" s="4">
        <v>45322</v>
      </c>
      <c r="K535" s="4">
        <v>45327</v>
      </c>
      <c r="L535" s="1" t="s">
        <v>63</v>
      </c>
      <c r="M535" s="5">
        <v>-6823.45</v>
      </c>
      <c r="N535" s="5" t="s">
        <v>64</v>
      </c>
      <c r="O535" s="5" t="s">
        <v>65</v>
      </c>
      <c r="P535" s="5" t="s">
        <v>66</v>
      </c>
      <c r="Q535" s="5" t="str">
        <f t="shared" si="8"/>
        <v>GL500.57100003</v>
      </c>
      <c r="R535" s="104" t="str">
        <f>VLOOKUP($Q535,[9]Map!$D:$F,2,FALSE)</f>
        <v>D5701 - Wages &amp; Other</v>
      </c>
      <c r="S535" s="104" t="str">
        <f>VLOOKUP($Q535,[9]Map!$D:$F,3,FALSE)</f>
        <v>AC5710 - Wages Salaries &amp; Benefits</v>
      </c>
      <c r="T535" s="245" t="str">
        <f>VLOOKUP(D535,[9]Map!$A$12:$B$21,2,FALSE)</f>
        <v>Mgl Acl Auto Reverse</v>
      </c>
      <c r="U535" s="5"/>
      <c r="V535" s="1" t="s">
        <v>115</v>
      </c>
      <c r="W535" s="1" t="s">
        <v>575</v>
      </c>
      <c r="X535" s="1" t="s">
        <v>576</v>
      </c>
    </row>
    <row r="536" spans="1:24" hidden="1" x14ac:dyDescent="0.15">
      <c r="A536" s="1" t="s">
        <v>168</v>
      </c>
      <c r="B536" s="1" t="s">
        <v>107</v>
      </c>
      <c r="C536" s="1" t="s">
        <v>70</v>
      </c>
      <c r="D536" s="1" t="s">
        <v>71</v>
      </c>
      <c r="E536" s="1" t="s">
        <v>72</v>
      </c>
      <c r="F536" s="1" t="s">
        <v>330</v>
      </c>
      <c r="G536" s="1"/>
      <c r="H536" s="1"/>
      <c r="I536" s="1" t="s">
        <v>106</v>
      </c>
      <c r="J536" s="4">
        <v>45352</v>
      </c>
      <c r="K536" s="4">
        <v>45351</v>
      </c>
      <c r="L536" s="1" t="s">
        <v>63</v>
      </c>
      <c r="M536" s="5">
        <v>7676.38</v>
      </c>
      <c r="N536" s="5" t="s">
        <v>64</v>
      </c>
      <c r="O536" s="5" t="s">
        <v>65</v>
      </c>
      <c r="P536" s="5" t="s">
        <v>66</v>
      </c>
      <c r="Q536" s="5" t="str">
        <f t="shared" si="8"/>
        <v>GL500.57100003</v>
      </c>
      <c r="R536" s="104" t="str">
        <f>VLOOKUP($Q536,[9]Map!$D:$F,2,FALSE)</f>
        <v>D5701 - Wages &amp; Other</v>
      </c>
      <c r="S536" s="104" t="str">
        <f>VLOOKUP($Q536,[9]Map!$D:$F,3,FALSE)</f>
        <v>AC5710 - Wages Salaries &amp; Benefits</v>
      </c>
      <c r="T536" s="245" t="str">
        <f>VLOOKUP(D536,[9]Map!$A$12:$B$21,2,FALSE)</f>
        <v>Mgl Acl Auto Reverse</v>
      </c>
      <c r="U536" s="5"/>
      <c r="V536" s="1" t="s">
        <v>117</v>
      </c>
      <c r="W536" s="1" t="s">
        <v>577</v>
      </c>
      <c r="X536" s="1" t="s">
        <v>578</v>
      </c>
    </row>
    <row r="537" spans="1:24" hidden="1" x14ac:dyDescent="0.15">
      <c r="A537" s="1" t="s">
        <v>172</v>
      </c>
      <c r="B537" s="1" t="s">
        <v>105</v>
      </c>
      <c r="C537" s="1" t="s">
        <v>77</v>
      </c>
      <c r="D537" s="1" t="s">
        <v>71</v>
      </c>
      <c r="E537" s="1" t="s">
        <v>78</v>
      </c>
      <c r="F537" s="1" t="s">
        <v>139</v>
      </c>
      <c r="G537" s="1"/>
      <c r="H537" s="1"/>
      <c r="I537" s="1" t="s">
        <v>106</v>
      </c>
      <c r="J537" s="4">
        <v>45322</v>
      </c>
      <c r="K537" s="4">
        <v>45322</v>
      </c>
      <c r="L537" s="1" t="s">
        <v>63</v>
      </c>
      <c r="M537" s="5">
        <v>-93546.41</v>
      </c>
      <c r="N537" s="5" t="s">
        <v>64</v>
      </c>
      <c r="O537" s="5" t="s">
        <v>65</v>
      </c>
      <c r="P537" s="5" t="s">
        <v>66</v>
      </c>
      <c r="Q537" s="5" t="str">
        <f t="shared" si="8"/>
        <v>GL500.45900087</v>
      </c>
      <c r="R537" s="104" t="str">
        <f>VLOOKUP($Q537,[9]Map!$D:$F,2,FALSE)</f>
        <v>D7000 - Internal Recharge</v>
      </c>
      <c r="S537" s="104" t="str">
        <f>VLOOKUP($Q537,[9]Map!$D:$F,3,FALSE)</f>
        <v>AC7200 - Other Recharge</v>
      </c>
      <c r="T537" s="245" t="str">
        <f>VLOOKUP(D537,[9]Map!$A$12:$B$21,2,FALSE)</f>
        <v>Mgl Acl Auto Reverse</v>
      </c>
      <c r="U537" s="5"/>
      <c r="V537" s="1" t="s">
        <v>116</v>
      </c>
      <c r="W537" s="1" t="s">
        <v>548</v>
      </c>
      <c r="X537" s="1" t="s">
        <v>549</v>
      </c>
    </row>
    <row r="538" spans="1:24" hidden="1" x14ac:dyDescent="0.15">
      <c r="A538" s="1" t="s">
        <v>172</v>
      </c>
      <c r="B538" s="1" t="s">
        <v>105</v>
      </c>
      <c r="C538" s="1" t="s">
        <v>77</v>
      </c>
      <c r="D538" s="1" t="s">
        <v>71</v>
      </c>
      <c r="E538" s="1" t="s">
        <v>78</v>
      </c>
      <c r="F538" s="1" t="s">
        <v>139</v>
      </c>
      <c r="G538" s="1"/>
      <c r="H538" s="1"/>
      <c r="I538" s="1" t="s">
        <v>106</v>
      </c>
      <c r="J538" s="4">
        <v>45291</v>
      </c>
      <c r="K538" s="4">
        <v>45292</v>
      </c>
      <c r="L538" s="1" t="s">
        <v>63</v>
      </c>
      <c r="M538" s="5">
        <v>59994.95</v>
      </c>
      <c r="N538" s="5" t="s">
        <v>64</v>
      </c>
      <c r="O538" s="5" t="s">
        <v>65</v>
      </c>
      <c r="P538" s="5" t="s">
        <v>66</v>
      </c>
      <c r="Q538" s="5" t="str">
        <f t="shared" si="8"/>
        <v>GL500.45900087</v>
      </c>
      <c r="R538" s="104" t="str">
        <f>VLOOKUP($Q538,[9]Map!$D:$F,2,FALSE)</f>
        <v>D7000 - Internal Recharge</v>
      </c>
      <c r="S538" s="104" t="str">
        <f>VLOOKUP($Q538,[9]Map!$D:$F,3,FALSE)</f>
        <v>AC7200 - Other Recharge</v>
      </c>
      <c r="T538" s="245" t="str">
        <f>VLOOKUP(D538,[9]Map!$A$12:$B$21,2,FALSE)</f>
        <v>Mgl Acl Auto Reverse</v>
      </c>
      <c r="U538" s="5"/>
      <c r="V538" s="1" t="s">
        <v>115</v>
      </c>
      <c r="W538" s="1" t="s">
        <v>546</v>
      </c>
      <c r="X538" s="1" t="s">
        <v>547</v>
      </c>
    </row>
    <row r="539" spans="1:24" hidden="1" x14ac:dyDescent="0.15">
      <c r="A539" s="1" t="s">
        <v>172</v>
      </c>
      <c r="B539" s="1" t="s">
        <v>105</v>
      </c>
      <c r="C539" s="1" t="s">
        <v>77</v>
      </c>
      <c r="D539" s="1" t="s">
        <v>71</v>
      </c>
      <c r="E539" s="1" t="s">
        <v>78</v>
      </c>
      <c r="F539" s="1" t="s">
        <v>330</v>
      </c>
      <c r="G539" s="1"/>
      <c r="H539" s="1"/>
      <c r="I539" s="1" t="s">
        <v>106</v>
      </c>
      <c r="J539" s="4">
        <v>45351</v>
      </c>
      <c r="K539" s="4">
        <v>45351</v>
      </c>
      <c r="L539" s="1" t="s">
        <v>63</v>
      </c>
      <c r="M539" s="5">
        <v>-310127.67</v>
      </c>
      <c r="N539" s="5" t="s">
        <v>64</v>
      </c>
      <c r="O539" s="5" t="s">
        <v>65</v>
      </c>
      <c r="P539" s="5" t="s">
        <v>66</v>
      </c>
      <c r="Q539" s="5" t="str">
        <f t="shared" si="8"/>
        <v>GL500.45900087</v>
      </c>
      <c r="R539" s="104" t="str">
        <f>VLOOKUP($Q539,[9]Map!$D:$F,2,FALSE)</f>
        <v>D7000 - Internal Recharge</v>
      </c>
      <c r="S539" s="104" t="str">
        <f>VLOOKUP($Q539,[9]Map!$D:$F,3,FALSE)</f>
        <v>AC7200 - Other Recharge</v>
      </c>
      <c r="T539" s="245" t="str">
        <f>VLOOKUP(D539,[9]Map!$A$12:$B$21,2,FALSE)</f>
        <v>Mgl Acl Auto Reverse</v>
      </c>
      <c r="U539" s="5"/>
      <c r="V539" s="1" t="s">
        <v>116</v>
      </c>
      <c r="W539" s="1" t="s">
        <v>552</v>
      </c>
      <c r="X539" s="1" t="s">
        <v>553</v>
      </c>
    </row>
    <row r="540" spans="1:24" hidden="1" x14ac:dyDescent="0.15">
      <c r="A540" s="1" t="s">
        <v>172</v>
      </c>
      <c r="B540" s="1" t="s">
        <v>105</v>
      </c>
      <c r="C540" s="1" t="s">
        <v>77</v>
      </c>
      <c r="D540" s="1" t="s">
        <v>71</v>
      </c>
      <c r="E540" s="1" t="s">
        <v>78</v>
      </c>
      <c r="F540" s="1" t="s">
        <v>330</v>
      </c>
      <c r="G540" s="1"/>
      <c r="H540" s="1"/>
      <c r="I540" s="1" t="s">
        <v>106</v>
      </c>
      <c r="J540" s="4">
        <v>45322</v>
      </c>
      <c r="K540" s="4">
        <v>45323</v>
      </c>
      <c r="L540" s="1" t="s">
        <v>63</v>
      </c>
      <c r="M540" s="5">
        <v>93546.41</v>
      </c>
      <c r="N540" s="5" t="s">
        <v>64</v>
      </c>
      <c r="O540" s="5" t="s">
        <v>65</v>
      </c>
      <c r="P540" s="5" t="s">
        <v>66</v>
      </c>
      <c r="Q540" s="5" t="str">
        <f t="shared" si="8"/>
        <v>GL500.45900087</v>
      </c>
      <c r="R540" s="104" t="str">
        <f>VLOOKUP($Q540,[9]Map!$D:$F,2,FALSE)</f>
        <v>D7000 - Internal Recharge</v>
      </c>
      <c r="S540" s="104" t="str">
        <f>VLOOKUP($Q540,[9]Map!$D:$F,3,FALSE)</f>
        <v>AC7200 - Other Recharge</v>
      </c>
      <c r="T540" s="245" t="str">
        <f>VLOOKUP(D540,[9]Map!$A$12:$B$21,2,FALSE)</f>
        <v>Mgl Acl Auto Reverse</v>
      </c>
      <c r="U540" s="5"/>
      <c r="V540" s="1" t="s">
        <v>115</v>
      </c>
      <c r="W540" s="1" t="s">
        <v>550</v>
      </c>
      <c r="X540" s="1" t="s">
        <v>551</v>
      </c>
    </row>
    <row r="541" spans="1:24" hidden="1" x14ac:dyDescent="0.15">
      <c r="A541" s="1" t="s">
        <v>172</v>
      </c>
      <c r="B541" s="1" t="s">
        <v>512</v>
      </c>
      <c r="C541" s="1" t="s">
        <v>513</v>
      </c>
      <c r="D541" s="1" t="s">
        <v>71</v>
      </c>
      <c r="E541" s="1" t="s">
        <v>459</v>
      </c>
      <c r="F541" s="1" t="s">
        <v>139</v>
      </c>
      <c r="G541" s="1"/>
      <c r="H541" s="1"/>
      <c r="I541" s="1" t="s">
        <v>106</v>
      </c>
      <c r="J541" s="4">
        <v>45291</v>
      </c>
      <c r="K541" s="4">
        <v>45292</v>
      </c>
      <c r="L541" s="1" t="s">
        <v>63</v>
      </c>
      <c r="M541" s="5">
        <v>-140.32</v>
      </c>
      <c r="N541" s="5" t="s">
        <v>64</v>
      </c>
      <c r="O541" s="5" t="s">
        <v>65</v>
      </c>
      <c r="P541" s="5" t="s">
        <v>66</v>
      </c>
      <c r="Q541" s="5" t="str">
        <f t="shared" si="8"/>
        <v>GL500.51400023</v>
      </c>
      <c r="R541" s="104" t="str">
        <f>VLOOKUP($Q541,[9]Map!$D:$F,2,FALSE)</f>
        <v>D5100 - Utilities Consumables &amp; Materials</v>
      </c>
      <c r="S541" s="104" t="str">
        <f>VLOOKUP($Q541,[9]Map!$D:$F,3,FALSE)</f>
        <v>AC5140 - Consumables &amp; Office Supplies</v>
      </c>
      <c r="T541" s="245" t="str">
        <f>VLOOKUP(D541,[9]Map!$A$12:$B$21,2,FALSE)</f>
        <v>Mgl Acl Auto Reverse</v>
      </c>
      <c r="U541" s="5"/>
      <c r="V541" s="1" t="s">
        <v>115</v>
      </c>
      <c r="W541" s="1" t="s">
        <v>556</v>
      </c>
      <c r="X541" s="1" t="s">
        <v>557</v>
      </c>
    </row>
    <row r="542" spans="1:24" hidden="1" x14ac:dyDescent="0.15">
      <c r="A542" s="1" t="s">
        <v>172</v>
      </c>
      <c r="B542" s="1" t="s">
        <v>512</v>
      </c>
      <c r="C542" s="1" t="s">
        <v>513</v>
      </c>
      <c r="D542" s="1" t="s">
        <v>71</v>
      </c>
      <c r="E542" s="1" t="s">
        <v>459</v>
      </c>
      <c r="F542" s="1" t="s">
        <v>139</v>
      </c>
      <c r="G542" s="1"/>
      <c r="H542" s="1"/>
      <c r="I542" s="1" t="s">
        <v>106</v>
      </c>
      <c r="J542" s="4">
        <v>45322</v>
      </c>
      <c r="K542" s="4">
        <v>45322</v>
      </c>
      <c r="L542" s="1" t="s">
        <v>63</v>
      </c>
      <c r="M542" s="5">
        <v>104.48</v>
      </c>
      <c r="N542" s="5" t="s">
        <v>64</v>
      </c>
      <c r="O542" s="5" t="s">
        <v>65</v>
      </c>
      <c r="P542" s="5" t="s">
        <v>66</v>
      </c>
      <c r="Q542" s="5" t="str">
        <f t="shared" si="8"/>
        <v>GL500.51400023</v>
      </c>
      <c r="R542" s="104" t="str">
        <f>VLOOKUP($Q542,[9]Map!$D:$F,2,FALSE)</f>
        <v>D5100 - Utilities Consumables &amp; Materials</v>
      </c>
      <c r="S542" s="104" t="str">
        <f>VLOOKUP($Q542,[9]Map!$D:$F,3,FALSE)</f>
        <v>AC5140 - Consumables &amp; Office Supplies</v>
      </c>
      <c r="T542" s="245" t="str">
        <f>VLOOKUP(D542,[9]Map!$A$12:$B$21,2,FALSE)</f>
        <v>Mgl Acl Auto Reverse</v>
      </c>
      <c r="U542" s="5"/>
      <c r="V542" s="1" t="s">
        <v>116</v>
      </c>
      <c r="W542" s="1" t="s">
        <v>558</v>
      </c>
      <c r="X542" s="1" t="s">
        <v>559</v>
      </c>
    </row>
    <row r="543" spans="1:24" hidden="1" x14ac:dyDescent="0.15">
      <c r="A543" s="1" t="s">
        <v>172</v>
      </c>
      <c r="B543" s="1" t="s">
        <v>512</v>
      </c>
      <c r="C543" s="1" t="s">
        <v>513</v>
      </c>
      <c r="D543" s="1" t="s">
        <v>71</v>
      </c>
      <c r="E543" s="1" t="s">
        <v>459</v>
      </c>
      <c r="F543" s="1" t="s">
        <v>330</v>
      </c>
      <c r="G543" s="1"/>
      <c r="H543" s="1"/>
      <c r="I543" s="1" t="s">
        <v>106</v>
      </c>
      <c r="J543" s="4">
        <v>45322</v>
      </c>
      <c r="K543" s="4">
        <v>45323</v>
      </c>
      <c r="L543" s="1" t="s">
        <v>63</v>
      </c>
      <c r="M543" s="5">
        <v>-104.48</v>
      </c>
      <c r="N543" s="5" t="s">
        <v>64</v>
      </c>
      <c r="O543" s="5" t="s">
        <v>65</v>
      </c>
      <c r="P543" s="5" t="s">
        <v>66</v>
      </c>
      <c r="Q543" s="5" t="str">
        <f t="shared" si="8"/>
        <v>GL500.51400023</v>
      </c>
      <c r="R543" s="104" t="str">
        <f>VLOOKUP($Q543,[9]Map!$D:$F,2,FALSE)</f>
        <v>D5100 - Utilities Consumables &amp; Materials</v>
      </c>
      <c r="S543" s="104" t="str">
        <f>VLOOKUP($Q543,[9]Map!$D:$F,3,FALSE)</f>
        <v>AC5140 - Consumables &amp; Office Supplies</v>
      </c>
      <c r="T543" s="245" t="str">
        <f>VLOOKUP(D543,[9]Map!$A$12:$B$21,2,FALSE)</f>
        <v>Mgl Acl Auto Reverse</v>
      </c>
      <c r="U543" s="5"/>
      <c r="V543" s="1" t="s">
        <v>115</v>
      </c>
      <c r="W543" s="1" t="s">
        <v>560</v>
      </c>
      <c r="X543" s="1" t="s">
        <v>561</v>
      </c>
    </row>
    <row r="544" spans="1:24" hidden="1" x14ac:dyDescent="0.15">
      <c r="A544" s="1" t="s">
        <v>172</v>
      </c>
      <c r="B544" s="1" t="s">
        <v>512</v>
      </c>
      <c r="C544" s="1" t="s">
        <v>513</v>
      </c>
      <c r="D544" s="1" t="s">
        <v>71</v>
      </c>
      <c r="E544" s="1" t="s">
        <v>459</v>
      </c>
      <c r="F544" s="1" t="s">
        <v>330</v>
      </c>
      <c r="G544" s="1"/>
      <c r="H544" s="1"/>
      <c r="I544" s="1" t="s">
        <v>106</v>
      </c>
      <c r="J544" s="4">
        <v>45351</v>
      </c>
      <c r="K544" s="4">
        <v>45351</v>
      </c>
      <c r="L544" s="1" t="s">
        <v>63</v>
      </c>
      <c r="M544" s="5">
        <v>294.92</v>
      </c>
      <c r="N544" s="5" t="s">
        <v>64</v>
      </c>
      <c r="O544" s="5" t="s">
        <v>65</v>
      </c>
      <c r="P544" s="5" t="s">
        <v>66</v>
      </c>
      <c r="Q544" s="5" t="str">
        <f t="shared" si="8"/>
        <v>GL500.51400023</v>
      </c>
      <c r="R544" s="104" t="str">
        <f>VLOOKUP($Q544,[9]Map!$D:$F,2,FALSE)</f>
        <v>D5100 - Utilities Consumables &amp; Materials</v>
      </c>
      <c r="S544" s="104" t="str">
        <f>VLOOKUP($Q544,[9]Map!$D:$F,3,FALSE)</f>
        <v>AC5140 - Consumables &amp; Office Supplies</v>
      </c>
      <c r="T544" s="245" t="str">
        <f>VLOOKUP(D544,[9]Map!$A$12:$B$21,2,FALSE)</f>
        <v>Mgl Acl Auto Reverse</v>
      </c>
      <c r="U544" s="5"/>
      <c r="V544" s="1" t="s">
        <v>116</v>
      </c>
      <c r="W544" s="1" t="s">
        <v>554</v>
      </c>
      <c r="X544" s="1" t="s">
        <v>555</v>
      </c>
    </row>
    <row r="545" spans="1:24" hidden="1" x14ac:dyDescent="0.15">
      <c r="A545" s="1" t="s">
        <v>172</v>
      </c>
      <c r="B545" s="1" t="s">
        <v>514</v>
      </c>
      <c r="C545" s="1" t="s">
        <v>515</v>
      </c>
      <c r="D545" s="1" t="s">
        <v>71</v>
      </c>
      <c r="E545" s="1" t="s">
        <v>459</v>
      </c>
      <c r="F545" s="1" t="s">
        <v>330</v>
      </c>
      <c r="G545" s="1"/>
      <c r="H545" s="1"/>
      <c r="I545" s="1" t="s">
        <v>106</v>
      </c>
      <c r="J545" s="4">
        <v>45351</v>
      </c>
      <c r="K545" s="4">
        <v>45351</v>
      </c>
      <c r="L545" s="1" t="s">
        <v>63</v>
      </c>
      <c r="M545" s="5">
        <v>1222.31</v>
      </c>
      <c r="N545" s="5" t="s">
        <v>64</v>
      </c>
      <c r="O545" s="5" t="s">
        <v>65</v>
      </c>
      <c r="P545" s="5" t="s">
        <v>66</v>
      </c>
      <c r="Q545" s="5" t="str">
        <f t="shared" si="8"/>
        <v>GL500.51400026</v>
      </c>
      <c r="R545" s="104" t="str">
        <f>VLOOKUP($Q545,[9]Map!$D:$F,2,FALSE)</f>
        <v>D5100 - Utilities Consumables &amp; Materials</v>
      </c>
      <c r="S545" s="104" t="str">
        <f>VLOOKUP($Q545,[9]Map!$D:$F,3,FALSE)</f>
        <v>AC5140 - Consumables &amp; Office Supplies</v>
      </c>
      <c r="T545" s="245" t="str">
        <f>VLOOKUP(D545,[9]Map!$A$12:$B$21,2,FALSE)</f>
        <v>Mgl Acl Auto Reverse</v>
      </c>
      <c r="U545" s="5"/>
      <c r="V545" s="1" t="s">
        <v>116</v>
      </c>
      <c r="W545" s="1" t="s">
        <v>554</v>
      </c>
      <c r="X545" s="1" t="s">
        <v>555</v>
      </c>
    </row>
    <row r="546" spans="1:24" hidden="1" x14ac:dyDescent="0.15">
      <c r="A546" s="1" t="s">
        <v>172</v>
      </c>
      <c r="B546" s="1" t="s">
        <v>336</v>
      </c>
      <c r="C546" s="1" t="s">
        <v>337</v>
      </c>
      <c r="D546" s="1" t="s">
        <v>71</v>
      </c>
      <c r="E546" s="1" t="s">
        <v>321</v>
      </c>
      <c r="F546" s="1" t="s">
        <v>139</v>
      </c>
      <c r="G546" s="1"/>
      <c r="H546" s="1"/>
      <c r="I546" s="1" t="s">
        <v>106</v>
      </c>
      <c r="J546" s="4">
        <v>45291</v>
      </c>
      <c r="K546" s="4">
        <v>45292</v>
      </c>
      <c r="L546" s="1" t="s">
        <v>63</v>
      </c>
      <c r="M546" s="5">
        <v>-15704.27</v>
      </c>
      <c r="N546" s="5" t="s">
        <v>64</v>
      </c>
      <c r="O546" s="5" t="s">
        <v>65</v>
      </c>
      <c r="P546" s="5" t="s">
        <v>66</v>
      </c>
      <c r="Q546" s="5" t="str">
        <f t="shared" si="8"/>
        <v>GL500.51900030</v>
      </c>
      <c r="R546" s="104" t="str">
        <f>VLOOKUP($Q546,[9]Map!$D:$F,2,FALSE)</f>
        <v>D5100 - Utilities Consumables &amp; Materials</v>
      </c>
      <c r="S546" s="104" t="str">
        <f>VLOOKUP($Q546,[9]Map!$D:$F,3,FALSE)</f>
        <v>AC5140 - Consumables &amp; Office Supplies</v>
      </c>
      <c r="T546" s="245" t="str">
        <f>VLOOKUP(D546,[9]Map!$A$12:$B$21,2,FALSE)</f>
        <v>Mgl Acl Auto Reverse</v>
      </c>
      <c r="U546" s="5"/>
      <c r="V546" s="1" t="s">
        <v>115</v>
      </c>
      <c r="W546" s="1" t="s">
        <v>579</v>
      </c>
      <c r="X546" s="1" t="s">
        <v>580</v>
      </c>
    </row>
    <row r="547" spans="1:24" hidden="1" x14ac:dyDescent="0.15">
      <c r="A547" s="1" t="s">
        <v>172</v>
      </c>
      <c r="B547" s="1" t="s">
        <v>336</v>
      </c>
      <c r="C547" s="1" t="s">
        <v>337</v>
      </c>
      <c r="D547" s="1" t="s">
        <v>71</v>
      </c>
      <c r="E547" s="1" t="s">
        <v>536</v>
      </c>
      <c r="F547" s="1" t="s">
        <v>139</v>
      </c>
      <c r="G547" s="1"/>
      <c r="H547" s="1"/>
      <c r="I547" s="1" t="s">
        <v>106</v>
      </c>
      <c r="J547" s="4">
        <v>45322</v>
      </c>
      <c r="K547" s="4">
        <v>45322</v>
      </c>
      <c r="L547" s="1" t="s">
        <v>63</v>
      </c>
      <c r="M547" s="5">
        <v>15704.27</v>
      </c>
      <c r="N547" s="5" t="s">
        <v>64</v>
      </c>
      <c r="O547" s="5" t="s">
        <v>65</v>
      </c>
      <c r="P547" s="5" t="s">
        <v>66</v>
      </c>
      <c r="Q547" s="5" t="str">
        <f t="shared" si="8"/>
        <v>GL500.51900030</v>
      </c>
      <c r="R547" s="104" t="str">
        <f>VLOOKUP($Q547,[9]Map!$D:$F,2,FALSE)</f>
        <v>D5100 - Utilities Consumables &amp; Materials</v>
      </c>
      <c r="S547" s="104" t="str">
        <f>VLOOKUP($Q547,[9]Map!$D:$F,3,FALSE)</f>
        <v>AC5140 - Consumables &amp; Office Supplies</v>
      </c>
      <c r="T547" s="245" t="str">
        <f>VLOOKUP(D547,[9]Map!$A$12:$B$21,2,FALSE)</f>
        <v>Mgl Acl Auto Reverse</v>
      </c>
      <c r="U547" s="5"/>
      <c r="V547" s="1" t="s">
        <v>116</v>
      </c>
      <c r="W547" s="1" t="s">
        <v>538</v>
      </c>
      <c r="X547" s="1" t="s">
        <v>539</v>
      </c>
    </row>
    <row r="548" spans="1:24" hidden="1" x14ac:dyDescent="0.15">
      <c r="A548" s="1" t="s">
        <v>172</v>
      </c>
      <c r="B548" s="1" t="s">
        <v>336</v>
      </c>
      <c r="C548" s="1" t="s">
        <v>337</v>
      </c>
      <c r="D548" s="1" t="s">
        <v>71</v>
      </c>
      <c r="E548" s="1" t="s">
        <v>536</v>
      </c>
      <c r="F548" s="1" t="s">
        <v>330</v>
      </c>
      <c r="G548" s="1"/>
      <c r="H548" s="1"/>
      <c r="I548" s="1" t="s">
        <v>106</v>
      </c>
      <c r="J548" s="4">
        <v>45322</v>
      </c>
      <c r="K548" s="4">
        <v>45323</v>
      </c>
      <c r="L548" s="1" t="s">
        <v>63</v>
      </c>
      <c r="M548" s="5">
        <v>-15704.27</v>
      </c>
      <c r="N548" s="5" t="s">
        <v>64</v>
      </c>
      <c r="O548" s="5" t="s">
        <v>65</v>
      </c>
      <c r="P548" s="5" t="s">
        <v>66</v>
      </c>
      <c r="Q548" s="5" t="str">
        <f t="shared" si="8"/>
        <v>GL500.51900030</v>
      </c>
      <c r="R548" s="104" t="str">
        <f>VLOOKUP($Q548,[9]Map!$D:$F,2,FALSE)</f>
        <v>D5100 - Utilities Consumables &amp; Materials</v>
      </c>
      <c r="S548" s="104" t="str">
        <f>VLOOKUP($Q548,[9]Map!$D:$F,3,FALSE)</f>
        <v>AC5140 - Consumables &amp; Office Supplies</v>
      </c>
      <c r="T548" s="245" t="str">
        <f>VLOOKUP(D548,[9]Map!$A$12:$B$21,2,FALSE)</f>
        <v>Mgl Acl Auto Reverse</v>
      </c>
      <c r="U548" s="5"/>
      <c r="V548" s="1" t="s">
        <v>115</v>
      </c>
      <c r="W548" s="1" t="s">
        <v>544</v>
      </c>
      <c r="X548" s="1" t="s">
        <v>545</v>
      </c>
    </row>
    <row r="549" spans="1:24" hidden="1" x14ac:dyDescent="0.15">
      <c r="A549" s="1" t="s">
        <v>172</v>
      </c>
      <c r="B549" s="1" t="s">
        <v>336</v>
      </c>
      <c r="C549" s="1" t="s">
        <v>337</v>
      </c>
      <c r="D549" s="1" t="s">
        <v>71</v>
      </c>
      <c r="E549" s="1" t="s">
        <v>536</v>
      </c>
      <c r="F549" s="1" t="s">
        <v>330</v>
      </c>
      <c r="G549" s="1"/>
      <c r="H549" s="1"/>
      <c r="I549" s="1" t="s">
        <v>106</v>
      </c>
      <c r="J549" s="4">
        <v>45351</v>
      </c>
      <c r="K549" s="4">
        <v>45351</v>
      </c>
      <c r="L549" s="1" t="s">
        <v>63</v>
      </c>
      <c r="M549" s="5">
        <v>15704.27</v>
      </c>
      <c r="N549" s="5" t="s">
        <v>64</v>
      </c>
      <c r="O549" s="5" t="s">
        <v>65</v>
      </c>
      <c r="P549" s="5" t="s">
        <v>66</v>
      </c>
      <c r="Q549" s="5" t="str">
        <f t="shared" si="8"/>
        <v>GL500.51900030</v>
      </c>
      <c r="R549" s="104" t="str">
        <f>VLOOKUP($Q549,[9]Map!$D:$F,2,FALSE)</f>
        <v>D5100 - Utilities Consumables &amp; Materials</v>
      </c>
      <c r="S549" s="104" t="str">
        <f>VLOOKUP($Q549,[9]Map!$D:$F,3,FALSE)</f>
        <v>AC5140 - Consumables &amp; Office Supplies</v>
      </c>
      <c r="T549" s="245" t="str">
        <f>VLOOKUP(D549,[9]Map!$A$12:$B$21,2,FALSE)</f>
        <v>Mgl Acl Auto Reverse</v>
      </c>
      <c r="U549" s="5"/>
      <c r="V549" s="1" t="s">
        <v>116</v>
      </c>
      <c r="W549" s="1" t="s">
        <v>542</v>
      </c>
      <c r="X549" s="1" t="s">
        <v>543</v>
      </c>
    </row>
    <row r="550" spans="1:24" hidden="1" x14ac:dyDescent="0.15">
      <c r="A550" s="1" t="s">
        <v>172</v>
      </c>
      <c r="B550" s="1" t="s">
        <v>581</v>
      </c>
      <c r="C550" s="1" t="s">
        <v>582</v>
      </c>
      <c r="D550" s="1" t="s">
        <v>71</v>
      </c>
      <c r="E550" s="1" t="s">
        <v>459</v>
      </c>
      <c r="F550" s="1" t="s">
        <v>330</v>
      </c>
      <c r="G550" s="1"/>
      <c r="H550" s="1"/>
      <c r="I550" s="1" t="s">
        <v>106</v>
      </c>
      <c r="J550" s="4">
        <v>45351</v>
      </c>
      <c r="K550" s="4">
        <v>45351</v>
      </c>
      <c r="L550" s="1" t="s">
        <v>63</v>
      </c>
      <c r="M550" s="5">
        <v>975.5</v>
      </c>
      <c r="N550" s="5" t="s">
        <v>64</v>
      </c>
      <c r="O550" s="5" t="s">
        <v>65</v>
      </c>
      <c r="P550" s="5" t="s">
        <v>66</v>
      </c>
      <c r="Q550" s="5" t="str">
        <f t="shared" si="8"/>
        <v>GL500.51900031</v>
      </c>
      <c r="R550" s="104" t="str">
        <f>VLOOKUP($Q550,[9]Map!$D:$F,2,FALSE)</f>
        <v>D5100 - Utilities Consumables &amp; Materials</v>
      </c>
      <c r="S550" s="104" t="str">
        <f>VLOOKUP($Q550,[9]Map!$D:$F,3,FALSE)</f>
        <v>AC5140 - Consumables &amp; Office Supplies</v>
      </c>
      <c r="T550" s="245" t="str">
        <f>VLOOKUP(D550,[9]Map!$A$12:$B$21,2,FALSE)</f>
        <v>Mgl Acl Auto Reverse</v>
      </c>
      <c r="U550" s="5"/>
      <c r="V550" s="1" t="s">
        <v>116</v>
      </c>
      <c r="W550" s="1" t="s">
        <v>554</v>
      </c>
      <c r="X550" s="1" t="s">
        <v>555</v>
      </c>
    </row>
    <row r="551" spans="1:24" hidden="1" x14ac:dyDescent="0.15">
      <c r="A551" s="1" t="s">
        <v>172</v>
      </c>
      <c r="B551" s="1" t="s">
        <v>149</v>
      </c>
      <c r="C551" s="1" t="s">
        <v>150</v>
      </c>
      <c r="D551" s="1" t="s">
        <v>71</v>
      </c>
      <c r="E551" s="1" t="s">
        <v>459</v>
      </c>
      <c r="F551" s="1" t="s">
        <v>139</v>
      </c>
      <c r="G551" s="1"/>
      <c r="H551" s="1"/>
      <c r="I551" s="1" t="s">
        <v>106</v>
      </c>
      <c r="J551" s="4">
        <v>45291</v>
      </c>
      <c r="K551" s="4">
        <v>45292</v>
      </c>
      <c r="L551" s="1" t="s">
        <v>63</v>
      </c>
      <c r="M551" s="5">
        <v>-8957.15</v>
      </c>
      <c r="N551" s="5" t="s">
        <v>64</v>
      </c>
      <c r="O551" s="5" t="s">
        <v>65</v>
      </c>
      <c r="P551" s="5" t="s">
        <v>66</v>
      </c>
      <c r="Q551" s="5" t="str">
        <f t="shared" si="8"/>
        <v>GL500.54200000</v>
      </c>
      <c r="R551" s="104" t="str">
        <f>VLOOKUP($Q551,[9]Map!$D:$F,2,FALSE)</f>
        <v>D5420 - Travel Entertainment &amp; Meetings</v>
      </c>
      <c r="S551" s="104" t="str">
        <f>VLOOKUP($Q551,[9]Map!$D:$F,3,FALSE)</f>
        <v>AC5420 - Employee Travel &amp; Related Costs</v>
      </c>
      <c r="T551" s="245" t="str">
        <f>VLOOKUP(D551,[9]Map!$A$12:$B$21,2,FALSE)</f>
        <v>Mgl Acl Auto Reverse</v>
      </c>
      <c r="U551" s="5"/>
      <c r="V551" s="1" t="s">
        <v>115</v>
      </c>
      <c r="W551" s="1" t="s">
        <v>556</v>
      </c>
      <c r="X551" s="1" t="s">
        <v>557</v>
      </c>
    </row>
    <row r="552" spans="1:24" hidden="1" x14ac:dyDescent="0.15">
      <c r="A552" s="1" t="s">
        <v>172</v>
      </c>
      <c r="B552" s="1" t="s">
        <v>149</v>
      </c>
      <c r="C552" s="1" t="s">
        <v>150</v>
      </c>
      <c r="D552" s="1" t="s">
        <v>71</v>
      </c>
      <c r="E552" s="1" t="s">
        <v>459</v>
      </c>
      <c r="F552" s="1" t="s">
        <v>139</v>
      </c>
      <c r="G552" s="1"/>
      <c r="H552" s="1"/>
      <c r="I552" s="1" t="s">
        <v>106</v>
      </c>
      <c r="J552" s="4">
        <v>45291</v>
      </c>
      <c r="K552" s="4">
        <v>45292</v>
      </c>
      <c r="L552" s="1" t="s">
        <v>63</v>
      </c>
      <c r="M552" s="5">
        <v>-2674.56</v>
      </c>
      <c r="N552" s="5" t="s">
        <v>64</v>
      </c>
      <c r="O552" s="5" t="s">
        <v>65</v>
      </c>
      <c r="P552" s="5" t="s">
        <v>66</v>
      </c>
      <c r="Q552" s="5" t="str">
        <f t="shared" si="8"/>
        <v>GL500.54200000</v>
      </c>
      <c r="R552" s="104" t="str">
        <f>VLOOKUP($Q552,[9]Map!$D:$F,2,FALSE)</f>
        <v>D5420 - Travel Entertainment &amp; Meetings</v>
      </c>
      <c r="S552" s="104" t="str">
        <f>VLOOKUP($Q552,[9]Map!$D:$F,3,FALSE)</f>
        <v>AC5420 - Employee Travel &amp; Related Costs</v>
      </c>
      <c r="T552" s="245" t="str">
        <f>VLOOKUP(D552,[9]Map!$A$12:$B$21,2,FALSE)</f>
        <v>Mgl Acl Auto Reverse</v>
      </c>
      <c r="U552" s="5"/>
      <c r="V552" s="1" t="s">
        <v>115</v>
      </c>
      <c r="W552" s="1" t="s">
        <v>556</v>
      </c>
      <c r="X552" s="1" t="s">
        <v>557</v>
      </c>
    </row>
    <row r="553" spans="1:24" hidden="1" x14ac:dyDescent="0.15">
      <c r="A553" s="1" t="s">
        <v>172</v>
      </c>
      <c r="B553" s="1" t="s">
        <v>149</v>
      </c>
      <c r="C553" s="1" t="s">
        <v>150</v>
      </c>
      <c r="D553" s="1" t="s">
        <v>71</v>
      </c>
      <c r="E553" s="1" t="s">
        <v>459</v>
      </c>
      <c r="F553" s="1" t="s">
        <v>139</v>
      </c>
      <c r="G553" s="1"/>
      <c r="H553" s="1"/>
      <c r="I553" s="1" t="s">
        <v>106</v>
      </c>
      <c r="J553" s="4">
        <v>45322</v>
      </c>
      <c r="K553" s="4">
        <v>45322</v>
      </c>
      <c r="L553" s="1" t="s">
        <v>63</v>
      </c>
      <c r="M553" s="5">
        <v>1513.86</v>
      </c>
      <c r="N553" s="5" t="s">
        <v>64</v>
      </c>
      <c r="O553" s="5" t="s">
        <v>65</v>
      </c>
      <c r="P553" s="5" t="s">
        <v>66</v>
      </c>
      <c r="Q553" s="5" t="str">
        <f t="shared" si="8"/>
        <v>GL500.54200000</v>
      </c>
      <c r="R553" s="104" t="str">
        <f>VLOOKUP($Q553,[9]Map!$D:$F,2,FALSE)</f>
        <v>D5420 - Travel Entertainment &amp; Meetings</v>
      </c>
      <c r="S553" s="104" t="str">
        <f>VLOOKUP($Q553,[9]Map!$D:$F,3,FALSE)</f>
        <v>AC5420 - Employee Travel &amp; Related Costs</v>
      </c>
      <c r="T553" s="245" t="str">
        <f>VLOOKUP(D553,[9]Map!$A$12:$B$21,2,FALSE)</f>
        <v>Mgl Acl Auto Reverse</v>
      </c>
      <c r="U553" s="5"/>
      <c r="V553" s="1" t="s">
        <v>116</v>
      </c>
      <c r="W553" s="1" t="s">
        <v>558</v>
      </c>
      <c r="X553" s="1" t="s">
        <v>559</v>
      </c>
    </row>
    <row r="554" spans="1:24" hidden="1" x14ac:dyDescent="0.15">
      <c r="A554" s="1" t="s">
        <v>172</v>
      </c>
      <c r="B554" s="1" t="s">
        <v>149</v>
      </c>
      <c r="C554" s="1" t="s">
        <v>150</v>
      </c>
      <c r="D554" s="1" t="s">
        <v>71</v>
      </c>
      <c r="E554" s="1" t="s">
        <v>459</v>
      </c>
      <c r="F554" s="1" t="s">
        <v>139</v>
      </c>
      <c r="G554" s="1"/>
      <c r="H554" s="1"/>
      <c r="I554" s="1" t="s">
        <v>106</v>
      </c>
      <c r="J554" s="4">
        <v>45322</v>
      </c>
      <c r="K554" s="4">
        <v>45322</v>
      </c>
      <c r="L554" s="1" t="s">
        <v>63</v>
      </c>
      <c r="M554" s="5">
        <v>3491.22</v>
      </c>
      <c r="N554" s="5" t="s">
        <v>64</v>
      </c>
      <c r="O554" s="5" t="s">
        <v>65</v>
      </c>
      <c r="P554" s="5" t="s">
        <v>66</v>
      </c>
      <c r="Q554" s="5" t="str">
        <f t="shared" si="8"/>
        <v>GL500.54200000</v>
      </c>
      <c r="R554" s="104" t="str">
        <f>VLOOKUP($Q554,[9]Map!$D:$F,2,FALSE)</f>
        <v>D5420 - Travel Entertainment &amp; Meetings</v>
      </c>
      <c r="S554" s="104" t="str">
        <f>VLOOKUP($Q554,[9]Map!$D:$F,3,FALSE)</f>
        <v>AC5420 - Employee Travel &amp; Related Costs</v>
      </c>
      <c r="T554" s="245" t="str">
        <f>VLOOKUP(D554,[9]Map!$A$12:$B$21,2,FALSE)</f>
        <v>Mgl Acl Auto Reverse</v>
      </c>
      <c r="U554" s="5"/>
      <c r="V554" s="1" t="s">
        <v>116</v>
      </c>
      <c r="W554" s="1" t="s">
        <v>558</v>
      </c>
      <c r="X554" s="1" t="s">
        <v>559</v>
      </c>
    </row>
    <row r="555" spans="1:24" hidden="1" x14ac:dyDescent="0.15">
      <c r="A555" s="1" t="s">
        <v>172</v>
      </c>
      <c r="B555" s="1" t="s">
        <v>149</v>
      </c>
      <c r="C555" s="1" t="s">
        <v>150</v>
      </c>
      <c r="D555" s="1" t="s">
        <v>71</v>
      </c>
      <c r="E555" s="1" t="s">
        <v>459</v>
      </c>
      <c r="F555" s="1" t="s">
        <v>330</v>
      </c>
      <c r="G555" s="1"/>
      <c r="H555" s="1"/>
      <c r="I555" s="1" t="s">
        <v>106</v>
      </c>
      <c r="J555" s="4">
        <v>45322</v>
      </c>
      <c r="K555" s="4">
        <v>45323</v>
      </c>
      <c r="L555" s="1" t="s">
        <v>63</v>
      </c>
      <c r="M555" s="5">
        <v>-1513.86</v>
      </c>
      <c r="N555" s="5" t="s">
        <v>64</v>
      </c>
      <c r="O555" s="5" t="s">
        <v>65</v>
      </c>
      <c r="P555" s="5" t="s">
        <v>66</v>
      </c>
      <c r="Q555" s="5" t="str">
        <f t="shared" si="8"/>
        <v>GL500.54200000</v>
      </c>
      <c r="R555" s="104" t="str">
        <f>VLOOKUP($Q555,[9]Map!$D:$F,2,FALSE)</f>
        <v>D5420 - Travel Entertainment &amp; Meetings</v>
      </c>
      <c r="S555" s="104" t="str">
        <f>VLOOKUP($Q555,[9]Map!$D:$F,3,FALSE)</f>
        <v>AC5420 - Employee Travel &amp; Related Costs</v>
      </c>
      <c r="T555" s="245" t="str">
        <f>VLOOKUP(D555,[9]Map!$A$12:$B$21,2,FALSE)</f>
        <v>Mgl Acl Auto Reverse</v>
      </c>
      <c r="U555" s="5"/>
      <c r="V555" s="1" t="s">
        <v>115</v>
      </c>
      <c r="W555" s="1" t="s">
        <v>560</v>
      </c>
      <c r="X555" s="1" t="s">
        <v>561</v>
      </c>
    </row>
    <row r="556" spans="1:24" hidden="1" x14ac:dyDescent="0.15">
      <c r="A556" s="1" t="s">
        <v>172</v>
      </c>
      <c r="B556" s="1" t="s">
        <v>149</v>
      </c>
      <c r="C556" s="1" t="s">
        <v>150</v>
      </c>
      <c r="D556" s="1" t="s">
        <v>71</v>
      </c>
      <c r="E556" s="1" t="s">
        <v>459</v>
      </c>
      <c r="F556" s="1" t="s">
        <v>330</v>
      </c>
      <c r="G556" s="1"/>
      <c r="H556" s="1"/>
      <c r="I556" s="1" t="s">
        <v>106</v>
      </c>
      <c r="J556" s="4">
        <v>45322</v>
      </c>
      <c r="K556" s="4">
        <v>45323</v>
      </c>
      <c r="L556" s="1" t="s">
        <v>63</v>
      </c>
      <c r="M556" s="5">
        <v>-3491.22</v>
      </c>
      <c r="N556" s="5" t="s">
        <v>64</v>
      </c>
      <c r="O556" s="5" t="s">
        <v>65</v>
      </c>
      <c r="P556" s="5" t="s">
        <v>66</v>
      </c>
      <c r="Q556" s="5" t="str">
        <f t="shared" si="8"/>
        <v>GL500.54200000</v>
      </c>
      <c r="R556" s="104" t="str">
        <f>VLOOKUP($Q556,[9]Map!$D:$F,2,FALSE)</f>
        <v>D5420 - Travel Entertainment &amp; Meetings</v>
      </c>
      <c r="S556" s="104" t="str">
        <f>VLOOKUP($Q556,[9]Map!$D:$F,3,FALSE)</f>
        <v>AC5420 - Employee Travel &amp; Related Costs</v>
      </c>
      <c r="T556" s="245" t="str">
        <f>VLOOKUP(D556,[9]Map!$A$12:$B$21,2,FALSE)</f>
        <v>Mgl Acl Auto Reverse</v>
      </c>
      <c r="U556" s="5"/>
      <c r="V556" s="1" t="s">
        <v>115</v>
      </c>
      <c r="W556" s="1" t="s">
        <v>560</v>
      </c>
      <c r="X556" s="1" t="s">
        <v>561</v>
      </c>
    </row>
    <row r="557" spans="1:24" hidden="1" x14ac:dyDescent="0.15">
      <c r="A557" s="1" t="s">
        <v>172</v>
      </c>
      <c r="B557" s="1" t="s">
        <v>149</v>
      </c>
      <c r="C557" s="1" t="s">
        <v>150</v>
      </c>
      <c r="D557" s="1" t="s">
        <v>71</v>
      </c>
      <c r="E557" s="1" t="s">
        <v>459</v>
      </c>
      <c r="F557" s="1" t="s">
        <v>330</v>
      </c>
      <c r="G557" s="1"/>
      <c r="H557" s="1"/>
      <c r="I557" s="1" t="s">
        <v>106</v>
      </c>
      <c r="J557" s="4">
        <v>45351</v>
      </c>
      <c r="K557" s="4">
        <v>45351</v>
      </c>
      <c r="L557" s="1" t="s">
        <v>63</v>
      </c>
      <c r="M557" s="5">
        <v>14757.86</v>
      </c>
      <c r="N557" s="5" t="s">
        <v>64</v>
      </c>
      <c r="O557" s="5" t="s">
        <v>65</v>
      </c>
      <c r="P557" s="5" t="s">
        <v>66</v>
      </c>
      <c r="Q557" s="5" t="str">
        <f t="shared" si="8"/>
        <v>GL500.54200000</v>
      </c>
      <c r="R557" s="104" t="str">
        <f>VLOOKUP($Q557,[9]Map!$D:$F,2,FALSE)</f>
        <v>D5420 - Travel Entertainment &amp; Meetings</v>
      </c>
      <c r="S557" s="104" t="str">
        <f>VLOOKUP($Q557,[9]Map!$D:$F,3,FALSE)</f>
        <v>AC5420 - Employee Travel &amp; Related Costs</v>
      </c>
      <c r="T557" s="245" t="str">
        <f>VLOOKUP(D557,[9]Map!$A$12:$B$21,2,FALSE)</f>
        <v>Mgl Acl Auto Reverse</v>
      </c>
      <c r="U557" s="5"/>
      <c r="V557" s="1" t="s">
        <v>116</v>
      </c>
      <c r="W557" s="1" t="s">
        <v>554</v>
      </c>
      <c r="X557" s="1" t="s">
        <v>555</v>
      </c>
    </row>
    <row r="558" spans="1:24" hidden="1" x14ac:dyDescent="0.15">
      <c r="A558" s="1" t="s">
        <v>172</v>
      </c>
      <c r="B558" s="1" t="s">
        <v>149</v>
      </c>
      <c r="C558" s="1" t="s">
        <v>150</v>
      </c>
      <c r="D558" s="1" t="s">
        <v>71</v>
      </c>
      <c r="E558" s="1" t="s">
        <v>459</v>
      </c>
      <c r="F558" s="1" t="s">
        <v>330</v>
      </c>
      <c r="G558" s="1"/>
      <c r="H558" s="1"/>
      <c r="I558" s="1" t="s">
        <v>106</v>
      </c>
      <c r="J558" s="4">
        <v>45351</v>
      </c>
      <c r="K558" s="4">
        <v>45351</v>
      </c>
      <c r="L558" s="1" t="s">
        <v>63</v>
      </c>
      <c r="M558" s="5">
        <v>6748.02</v>
      </c>
      <c r="N558" s="5" t="s">
        <v>64</v>
      </c>
      <c r="O558" s="5" t="s">
        <v>65</v>
      </c>
      <c r="P558" s="5" t="s">
        <v>66</v>
      </c>
      <c r="Q558" s="5" t="str">
        <f t="shared" si="8"/>
        <v>GL500.54200000</v>
      </c>
      <c r="R558" s="104" t="str">
        <f>VLOOKUP($Q558,[9]Map!$D:$F,2,FALSE)</f>
        <v>D5420 - Travel Entertainment &amp; Meetings</v>
      </c>
      <c r="S558" s="104" t="str">
        <f>VLOOKUP($Q558,[9]Map!$D:$F,3,FALSE)</f>
        <v>AC5420 - Employee Travel &amp; Related Costs</v>
      </c>
      <c r="T558" s="245" t="str">
        <f>VLOOKUP(D558,[9]Map!$A$12:$B$21,2,FALSE)</f>
        <v>Mgl Acl Auto Reverse</v>
      </c>
      <c r="U558" s="5"/>
      <c r="V558" s="1" t="s">
        <v>116</v>
      </c>
      <c r="W558" s="1" t="s">
        <v>554</v>
      </c>
      <c r="X558" s="1" t="s">
        <v>555</v>
      </c>
    </row>
    <row r="559" spans="1:24" hidden="1" x14ac:dyDescent="0.15">
      <c r="A559" s="1" t="s">
        <v>172</v>
      </c>
      <c r="B559" s="1" t="s">
        <v>464</v>
      </c>
      <c r="C559" s="1" t="s">
        <v>465</v>
      </c>
      <c r="D559" s="1" t="s">
        <v>71</v>
      </c>
      <c r="E559" s="1" t="s">
        <v>459</v>
      </c>
      <c r="F559" s="1" t="s">
        <v>139</v>
      </c>
      <c r="G559" s="1"/>
      <c r="H559" s="1"/>
      <c r="I559" s="1" t="s">
        <v>106</v>
      </c>
      <c r="J559" s="4">
        <v>45291</v>
      </c>
      <c r="K559" s="4">
        <v>45292</v>
      </c>
      <c r="L559" s="1" t="s">
        <v>63</v>
      </c>
      <c r="M559" s="5">
        <v>-2931.87</v>
      </c>
      <c r="N559" s="5" t="s">
        <v>64</v>
      </c>
      <c r="O559" s="5" t="s">
        <v>65</v>
      </c>
      <c r="P559" s="5" t="s">
        <v>66</v>
      </c>
      <c r="Q559" s="5" t="str">
        <f t="shared" si="8"/>
        <v>GL500.54200013</v>
      </c>
      <c r="R559" s="104" t="str">
        <f>VLOOKUP($Q559,[9]Map!$D:$F,2,FALSE)</f>
        <v>D5420 - Travel Entertainment &amp; Meetings</v>
      </c>
      <c r="S559" s="104" t="str">
        <f>VLOOKUP($Q559,[9]Map!$D:$F,3,FALSE)</f>
        <v>AC5420 - Employee Travel &amp; Related Costs</v>
      </c>
      <c r="T559" s="245" t="str">
        <f>VLOOKUP(D559,[9]Map!$A$12:$B$21,2,FALSE)</f>
        <v>Mgl Acl Auto Reverse</v>
      </c>
      <c r="U559" s="5"/>
      <c r="V559" s="1" t="s">
        <v>115</v>
      </c>
      <c r="W559" s="1" t="s">
        <v>556</v>
      </c>
      <c r="X559" s="1" t="s">
        <v>557</v>
      </c>
    </row>
    <row r="560" spans="1:24" hidden="1" x14ac:dyDescent="0.15">
      <c r="A560" s="1" t="s">
        <v>172</v>
      </c>
      <c r="B560" s="1" t="s">
        <v>464</v>
      </c>
      <c r="C560" s="1" t="s">
        <v>465</v>
      </c>
      <c r="D560" s="1" t="s">
        <v>71</v>
      </c>
      <c r="E560" s="1" t="s">
        <v>459</v>
      </c>
      <c r="F560" s="1" t="s">
        <v>139</v>
      </c>
      <c r="G560" s="1"/>
      <c r="H560" s="1"/>
      <c r="I560" s="1" t="s">
        <v>106</v>
      </c>
      <c r="J560" s="4">
        <v>45322</v>
      </c>
      <c r="K560" s="4">
        <v>45322</v>
      </c>
      <c r="L560" s="1" t="s">
        <v>63</v>
      </c>
      <c r="M560" s="5">
        <v>3743.14</v>
      </c>
      <c r="N560" s="5" t="s">
        <v>64</v>
      </c>
      <c r="O560" s="5" t="s">
        <v>65</v>
      </c>
      <c r="P560" s="5" t="s">
        <v>66</v>
      </c>
      <c r="Q560" s="5" t="str">
        <f t="shared" si="8"/>
        <v>GL500.54200013</v>
      </c>
      <c r="R560" s="104" t="str">
        <f>VLOOKUP($Q560,[9]Map!$D:$F,2,FALSE)</f>
        <v>D5420 - Travel Entertainment &amp; Meetings</v>
      </c>
      <c r="S560" s="104" t="str">
        <f>VLOOKUP($Q560,[9]Map!$D:$F,3,FALSE)</f>
        <v>AC5420 - Employee Travel &amp; Related Costs</v>
      </c>
      <c r="T560" s="245" t="str">
        <f>VLOOKUP(D560,[9]Map!$A$12:$B$21,2,FALSE)</f>
        <v>Mgl Acl Auto Reverse</v>
      </c>
      <c r="U560" s="5"/>
      <c r="V560" s="1" t="s">
        <v>116</v>
      </c>
      <c r="W560" s="1" t="s">
        <v>558</v>
      </c>
      <c r="X560" s="1" t="s">
        <v>559</v>
      </c>
    </row>
    <row r="561" spans="1:24" hidden="1" x14ac:dyDescent="0.15">
      <c r="A561" s="1" t="s">
        <v>172</v>
      </c>
      <c r="B561" s="1" t="s">
        <v>464</v>
      </c>
      <c r="C561" s="1" t="s">
        <v>465</v>
      </c>
      <c r="D561" s="1" t="s">
        <v>71</v>
      </c>
      <c r="E561" s="1" t="s">
        <v>459</v>
      </c>
      <c r="F561" s="1" t="s">
        <v>330</v>
      </c>
      <c r="G561" s="1"/>
      <c r="H561" s="1"/>
      <c r="I561" s="1" t="s">
        <v>106</v>
      </c>
      <c r="J561" s="4">
        <v>45322</v>
      </c>
      <c r="K561" s="4">
        <v>45323</v>
      </c>
      <c r="L561" s="1" t="s">
        <v>63</v>
      </c>
      <c r="M561" s="5">
        <v>-3743.14</v>
      </c>
      <c r="N561" s="5" t="s">
        <v>64</v>
      </c>
      <c r="O561" s="5" t="s">
        <v>65</v>
      </c>
      <c r="P561" s="5" t="s">
        <v>66</v>
      </c>
      <c r="Q561" s="5" t="str">
        <f t="shared" si="8"/>
        <v>GL500.54200013</v>
      </c>
      <c r="R561" s="104" t="str">
        <f>VLOOKUP($Q561,[9]Map!$D:$F,2,FALSE)</f>
        <v>D5420 - Travel Entertainment &amp; Meetings</v>
      </c>
      <c r="S561" s="104" t="str">
        <f>VLOOKUP($Q561,[9]Map!$D:$F,3,FALSE)</f>
        <v>AC5420 - Employee Travel &amp; Related Costs</v>
      </c>
      <c r="T561" s="245" t="str">
        <f>VLOOKUP(D561,[9]Map!$A$12:$B$21,2,FALSE)</f>
        <v>Mgl Acl Auto Reverse</v>
      </c>
      <c r="U561" s="5"/>
      <c r="V561" s="1" t="s">
        <v>115</v>
      </c>
      <c r="W561" s="1" t="s">
        <v>560</v>
      </c>
      <c r="X561" s="1" t="s">
        <v>561</v>
      </c>
    </row>
    <row r="562" spans="1:24" hidden="1" x14ac:dyDescent="0.15">
      <c r="A562" s="1" t="s">
        <v>172</v>
      </c>
      <c r="B562" s="1" t="s">
        <v>464</v>
      </c>
      <c r="C562" s="1" t="s">
        <v>465</v>
      </c>
      <c r="D562" s="1" t="s">
        <v>71</v>
      </c>
      <c r="E562" s="1" t="s">
        <v>459</v>
      </c>
      <c r="F562" s="1" t="s">
        <v>330</v>
      </c>
      <c r="G562" s="1"/>
      <c r="H562" s="1"/>
      <c r="I562" s="1" t="s">
        <v>106</v>
      </c>
      <c r="J562" s="4">
        <v>45351</v>
      </c>
      <c r="K562" s="4">
        <v>45351</v>
      </c>
      <c r="L562" s="1" t="s">
        <v>63</v>
      </c>
      <c r="M562" s="5">
        <v>3341.59</v>
      </c>
      <c r="N562" s="5" t="s">
        <v>64</v>
      </c>
      <c r="O562" s="5" t="s">
        <v>65</v>
      </c>
      <c r="P562" s="5" t="s">
        <v>66</v>
      </c>
      <c r="Q562" s="5" t="str">
        <f t="shared" si="8"/>
        <v>GL500.54200013</v>
      </c>
      <c r="R562" s="104" t="str">
        <f>VLOOKUP($Q562,[9]Map!$D:$F,2,FALSE)</f>
        <v>D5420 - Travel Entertainment &amp; Meetings</v>
      </c>
      <c r="S562" s="104" t="str">
        <f>VLOOKUP($Q562,[9]Map!$D:$F,3,FALSE)</f>
        <v>AC5420 - Employee Travel &amp; Related Costs</v>
      </c>
      <c r="T562" s="245" t="str">
        <f>VLOOKUP(D562,[9]Map!$A$12:$B$21,2,FALSE)</f>
        <v>Mgl Acl Auto Reverse</v>
      </c>
      <c r="U562" s="5"/>
      <c r="V562" s="1" t="s">
        <v>116</v>
      </c>
      <c r="W562" s="1" t="s">
        <v>554</v>
      </c>
      <c r="X562" s="1" t="s">
        <v>555</v>
      </c>
    </row>
    <row r="563" spans="1:24" hidden="1" x14ac:dyDescent="0.15">
      <c r="A563" s="1" t="s">
        <v>172</v>
      </c>
      <c r="B563" s="1" t="s">
        <v>107</v>
      </c>
      <c r="C563" s="1" t="s">
        <v>70</v>
      </c>
      <c r="D563" s="1" t="s">
        <v>71</v>
      </c>
      <c r="E563" s="1" t="s">
        <v>72</v>
      </c>
      <c r="F563" s="1" t="s">
        <v>139</v>
      </c>
      <c r="G563" s="1"/>
      <c r="H563" s="1"/>
      <c r="I563" s="1" t="s">
        <v>106</v>
      </c>
      <c r="J563" s="4">
        <v>45291</v>
      </c>
      <c r="K563" s="4">
        <v>45296</v>
      </c>
      <c r="L563" s="1" t="s">
        <v>63</v>
      </c>
      <c r="M563" s="5">
        <v>-18760.55</v>
      </c>
      <c r="N563" s="5" t="s">
        <v>64</v>
      </c>
      <c r="O563" s="5" t="s">
        <v>65</v>
      </c>
      <c r="P563" s="5" t="s">
        <v>66</v>
      </c>
      <c r="Q563" s="5" t="str">
        <f t="shared" si="8"/>
        <v>GL500.57100003</v>
      </c>
      <c r="R563" s="104" t="str">
        <f>VLOOKUP($Q563,[9]Map!$D:$F,2,FALSE)</f>
        <v>D5701 - Wages &amp; Other</v>
      </c>
      <c r="S563" s="104" t="str">
        <f>VLOOKUP($Q563,[9]Map!$D:$F,3,FALSE)</f>
        <v>AC5710 - Wages Salaries &amp; Benefits</v>
      </c>
      <c r="T563" s="245" t="str">
        <f>VLOOKUP(D563,[9]Map!$A$12:$B$21,2,FALSE)</f>
        <v>Mgl Acl Auto Reverse</v>
      </c>
      <c r="U563" s="5"/>
      <c r="V563" s="1" t="s">
        <v>115</v>
      </c>
      <c r="W563" s="1" t="s">
        <v>571</v>
      </c>
      <c r="X563" s="1" t="s">
        <v>572</v>
      </c>
    </row>
    <row r="564" spans="1:24" hidden="1" x14ac:dyDescent="0.15">
      <c r="A564" s="1" t="s">
        <v>172</v>
      </c>
      <c r="B564" s="1" t="s">
        <v>107</v>
      </c>
      <c r="C564" s="1" t="s">
        <v>70</v>
      </c>
      <c r="D564" s="1" t="s">
        <v>71</v>
      </c>
      <c r="E564" s="1" t="s">
        <v>72</v>
      </c>
      <c r="F564" s="1" t="s">
        <v>139</v>
      </c>
      <c r="G564" s="1"/>
      <c r="H564" s="1"/>
      <c r="I564" s="1" t="s">
        <v>106</v>
      </c>
      <c r="J564" s="4">
        <v>45322</v>
      </c>
      <c r="K564" s="4">
        <v>45322</v>
      </c>
      <c r="L564" s="1" t="s">
        <v>63</v>
      </c>
      <c r="M564" s="5">
        <v>29789.27</v>
      </c>
      <c r="N564" s="5" t="s">
        <v>64</v>
      </c>
      <c r="O564" s="5" t="s">
        <v>65</v>
      </c>
      <c r="P564" s="5" t="s">
        <v>66</v>
      </c>
      <c r="Q564" s="5" t="str">
        <f t="shared" si="8"/>
        <v>GL500.57100003</v>
      </c>
      <c r="R564" s="104" t="str">
        <f>VLOOKUP($Q564,[9]Map!$D:$F,2,FALSE)</f>
        <v>D5701 - Wages &amp; Other</v>
      </c>
      <c r="S564" s="104" t="str">
        <f>VLOOKUP($Q564,[9]Map!$D:$F,3,FALSE)</f>
        <v>AC5710 - Wages Salaries &amp; Benefits</v>
      </c>
      <c r="T564" s="245" t="str">
        <f>VLOOKUP(D564,[9]Map!$A$12:$B$21,2,FALSE)</f>
        <v>Mgl Acl Auto Reverse</v>
      </c>
      <c r="U564" s="5"/>
      <c r="V564" s="1" t="s">
        <v>117</v>
      </c>
      <c r="W564" s="1" t="s">
        <v>573</v>
      </c>
      <c r="X564" s="1" t="s">
        <v>574</v>
      </c>
    </row>
    <row r="565" spans="1:24" hidden="1" x14ac:dyDescent="0.15">
      <c r="A565" s="1" t="s">
        <v>172</v>
      </c>
      <c r="B565" s="1" t="s">
        <v>107</v>
      </c>
      <c r="C565" s="1" t="s">
        <v>70</v>
      </c>
      <c r="D565" s="1" t="s">
        <v>71</v>
      </c>
      <c r="E565" s="1" t="s">
        <v>72</v>
      </c>
      <c r="F565" s="1" t="s">
        <v>330</v>
      </c>
      <c r="G565" s="1"/>
      <c r="H565" s="1"/>
      <c r="I565" s="1" t="s">
        <v>106</v>
      </c>
      <c r="J565" s="4">
        <v>45322</v>
      </c>
      <c r="K565" s="4">
        <v>45327</v>
      </c>
      <c r="L565" s="1" t="s">
        <v>63</v>
      </c>
      <c r="M565" s="5">
        <v>-29789.27</v>
      </c>
      <c r="N565" s="5" t="s">
        <v>64</v>
      </c>
      <c r="O565" s="5" t="s">
        <v>65</v>
      </c>
      <c r="P565" s="5" t="s">
        <v>66</v>
      </c>
      <c r="Q565" s="5" t="str">
        <f t="shared" si="8"/>
        <v>GL500.57100003</v>
      </c>
      <c r="R565" s="104" t="str">
        <f>VLOOKUP($Q565,[9]Map!$D:$F,2,FALSE)</f>
        <v>D5701 - Wages &amp; Other</v>
      </c>
      <c r="S565" s="104" t="str">
        <f>VLOOKUP($Q565,[9]Map!$D:$F,3,FALSE)</f>
        <v>AC5710 - Wages Salaries &amp; Benefits</v>
      </c>
      <c r="T565" s="245" t="str">
        <f>VLOOKUP(D565,[9]Map!$A$12:$B$21,2,FALSE)</f>
        <v>Mgl Acl Auto Reverse</v>
      </c>
      <c r="U565" s="5"/>
      <c r="V565" s="1" t="s">
        <v>115</v>
      </c>
      <c r="W565" s="1" t="s">
        <v>575</v>
      </c>
      <c r="X565" s="1" t="s">
        <v>576</v>
      </c>
    </row>
    <row r="566" spans="1:24" hidden="1" x14ac:dyDescent="0.15">
      <c r="A566" s="1" t="s">
        <v>172</v>
      </c>
      <c r="B566" s="1" t="s">
        <v>107</v>
      </c>
      <c r="C566" s="1" t="s">
        <v>70</v>
      </c>
      <c r="D566" s="1" t="s">
        <v>71</v>
      </c>
      <c r="E566" s="1" t="s">
        <v>72</v>
      </c>
      <c r="F566" s="1" t="s">
        <v>330</v>
      </c>
      <c r="G566" s="1"/>
      <c r="H566" s="1"/>
      <c r="I566" s="1" t="s">
        <v>106</v>
      </c>
      <c r="J566" s="4">
        <v>45352</v>
      </c>
      <c r="K566" s="4">
        <v>45351</v>
      </c>
      <c r="L566" s="1" t="s">
        <v>63</v>
      </c>
      <c r="M566" s="5">
        <v>33615.35</v>
      </c>
      <c r="N566" s="5" t="s">
        <v>64</v>
      </c>
      <c r="O566" s="5" t="s">
        <v>65</v>
      </c>
      <c r="P566" s="5" t="s">
        <v>66</v>
      </c>
      <c r="Q566" s="5" t="str">
        <f t="shared" si="8"/>
        <v>GL500.57100003</v>
      </c>
      <c r="R566" s="104" t="str">
        <f>VLOOKUP($Q566,[9]Map!$D:$F,2,FALSE)</f>
        <v>D5701 - Wages &amp; Other</v>
      </c>
      <c r="S566" s="104" t="str">
        <f>VLOOKUP($Q566,[9]Map!$D:$F,3,FALSE)</f>
        <v>AC5710 - Wages Salaries &amp; Benefits</v>
      </c>
      <c r="T566" s="245" t="str">
        <f>VLOOKUP(D566,[9]Map!$A$12:$B$21,2,FALSE)</f>
        <v>Mgl Acl Auto Reverse</v>
      </c>
      <c r="U566" s="5"/>
      <c r="V566" s="1" t="s">
        <v>117</v>
      </c>
      <c r="W566" s="1" t="s">
        <v>577</v>
      </c>
      <c r="X566" s="1" t="s">
        <v>578</v>
      </c>
    </row>
    <row r="567" spans="1:24" hidden="1" x14ac:dyDescent="0.15">
      <c r="A567" s="1" t="s">
        <v>175</v>
      </c>
      <c r="B567" s="1" t="s">
        <v>105</v>
      </c>
      <c r="C567" s="1" t="s">
        <v>77</v>
      </c>
      <c r="D567" s="1" t="s">
        <v>71</v>
      </c>
      <c r="E567" s="1" t="s">
        <v>78</v>
      </c>
      <c r="F567" s="1" t="s">
        <v>139</v>
      </c>
      <c r="G567" s="1"/>
      <c r="H567" s="1"/>
      <c r="I567" s="1" t="s">
        <v>106</v>
      </c>
      <c r="J567" s="4">
        <v>45322</v>
      </c>
      <c r="K567" s="4">
        <v>45322</v>
      </c>
      <c r="L567" s="1" t="s">
        <v>63</v>
      </c>
      <c r="M567" s="5">
        <v>-122348.55</v>
      </c>
      <c r="N567" s="5" t="s">
        <v>64</v>
      </c>
      <c r="O567" s="5" t="s">
        <v>65</v>
      </c>
      <c r="P567" s="5" t="s">
        <v>66</v>
      </c>
      <c r="Q567" s="5" t="str">
        <f t="shared" si="8"/>
        <v>GL500.45900087</v>
      </c>
      <c r="R567" s="104" t="str">
        <f>VLOOKUP($Q567,[9]Map!$D:$F,2,FALSE)</f>
        <v>D7000 - Internal Recharge</v>
      </c>
      <c r="S567" s="104" t="str">
        <f>VLOOKUP($Q567,[9]Map!$D:$F,3,FALSE)</f>
        <v>AC7200 - Other Recharge</v>
      </c>
      <c r="T567" s="245" t="str">
        <f>VLOOKUP(D567,[9]Map!$A$12:$B$21,2,FALSE)</f>
        <v>Mgl Acl Auto Reverse</v>
      </c>
      <c r="U567" s="5"/>
      <c r="V567" s="1" t="s">
        <v>116</v>
      </c>
      <c r="W567" s="1" t="s">
        <v>548</v>
      </c>
      <c r="X567" s="1" t="s">
        <v>549</v>
      </c>
    </row>
    <row r="568" spans="1:24" hidden="1" x14ac:dyDescent="0.15">
      <c r="A568" s="1" t="s">
        <v>175</v>
      </c>
      <c r="B568" s="1" t="s">
        <v>105</v>
      </c>
      <c r="C568" s="1" t="s">
        <v>77</v>
      </c>
      <c r="D568" s="1" t="s">
        <v>71</v>
      </c>
      <c r="E568" s="1" t="s">
        <v>78</v>
      </c>
      <c r="F568" s="1" t="s">
        <v>139</v>
      </c>
      <c r="G568" s="1"/>
      <c r="H568" s="1"/>
      <c r="I568" s="1" t="s">
        <v>106</v>
      </c>
      <c r="J568" s="4">
        <v>45291</v>
      </c>
      <c r="K568" s="4">
        <v>45292</v>
      </c>
      <c r="L568" s="1" t="s">
        <v>63</v>
      </c>
      <c r="M568" s="5">
        <v>12453.42</v>
      </c>
      <c r="N568" s="5" t="s">
        <v>64</v>
      </c>
      <c r="O568" s="5" t="s">
        <v>65</v>
      </c>
      <c r="P568" s="5" t="s">
        <v>66</v>
      </c>
      <c r="Q568" s="5" t="str">
        <f t="shared" si="8"/>
        <v>GL500.45900087</v>
      </c>
      <c r="R568" s="104" t="str">
        <f>VLOOKUP($Q568,[9]Map!$D:$F,2,FALSE)</f>
        <v>D7000 - Internal Recharge</v>
      </c>
      <c r="S568" s="104" t="str">
        <f>VLOOKUP($Q568,[9]Map!$D:$F,3,FALSE)</f>
        <v>AC7200 - Other Recharge</v>
      </c>
      <c r="T568" s="245" t="str">
        <f>VLOOKUP(D568,[9]Map!$A$12:$B$21,2,FALSE)</f>
        <v>Mgl Acl Auto Reverse</v>
      </c>
      <c r="U568" s="5"/>
      <c r="V568" s="1" t="s">
        <v>115</v>
      </c>
      <c r="W568" s="1" t="s">
        <v>546</v>
      </c>
      <c r="X568" s="1" t="s">
        <v>547</v>
      </c>
    </row>
    <row r="569" spans="1:24" hidden="1" x14ac:dyDescent="0.15">
      <c r="A569" s="1" t="s">
        <v>175</v>
      </c>
      <c r="B569" s="1" t="s">
        <v>105</v>
      </c>
      <c r="C569" s="1" t="s">
        <v>77</v>
      </c>
      <c r="D569" s="1" t="s">
        <v>71</v>
      </c>
      <c r="E569" s="1" t="s">
        <v>78</v>
      </c>
      <c r="F569" s="1" t="s">
        <v>330</v>
      </c>
      <c r="G569" s="1"/>
      <c r="H569" s="1"/>
      <c r="I569" s="1" t="s">
        <v>106</v>
      </c>
      <c r="J569" s="4">
        <v>45322</v>
      </c>
      <c r="K569" s="4">
        <v>45323</v>
      </c>
      <c r="L569" s="1" t="s">
        <v>63</v>
      </c>
      <c r="M569" s="5">
        <v>122348.55</v>
      </c>
      <c r="N569" s="5" t="s">
        <v>64</v>
      </c>
      <c r="O569" s="5" t="s">
        <v>65</v>
      </c>
      <c r="P569" s="5" t="s">
        <v>66</v>
      </c>
      <c r="Q569" s="5" t="str">
        <f t="shared" si="8"/>
        <v>GL500.45900087</v>
      </c>
      <c r="R569" s="104" t="str">
        <f>VLOOKUP($Q569,[9]Map!$D:$F,2,FALSE)</f>
        <v>D7000 - Internal Recharge</v>
      </c>
      <c r="S569" s="104" t="str">
        <f>VLOOKUP($Q569,[9]Map!$D:$F,3,FALSE)</f>
        <v>AC7200 - Other Recharge</v>
      </c>
      <c r="T569" s="245" t="str">
        <f>VLOOKUP(D569,[9]Map!$A$12:$B$21,2,FALSE)</f>
        <v>Mgl Acl Auto Reverse</v>
      </c>
      <c r="U569" s="5"/>
      <c r="V569" s="1" t="s">
        <v>115</v>
      </c>
      <c r="W569" s="1" t="s">
        <v>550</v>
      </c>
      <c r="X569" s="1" t="s">
        <v>551</v>
      </c>
    </row>
    <row r="570" spans="1:24" hidden="1" x14ac:dyDescent="0.15">
      <c r="A570" s="1" t="s">
        <v>175</v>
      </c>
      <c r="B570" s="1" t="s">
        <v>105</v>
      </c>
      <c r="C570" s="1" t="s">
        <v>77</v>
      </c>
      <c r="D570" s="1" t="s">
        <v>71</v>
      </c>
      <c r="E570" s="1" t="s">
        <v>453</v>
      </c>
      <c r="F570" s="1" t="s">
        <v>330</v>
      </c>
      <c r="G570" s="1"/>
      <c r="H570" s="1"/>
      <c r="I570" s="1" t="s">
        <v>106</v>
      </c>
      <c r="J570" s="4">
        <v>45351</v>
      </c>
      <c r="K570" s="4">
        <v>45351</v>
      </c>
      <c r="L570" s="1" t="s">
        <v>63</v>
      </c>
      <c r="M570" s="5">
        <v>15280.3</v>
      </c>
      <c r="N570" s="5" t="s">
        <v>64</v>
      </c>
      <c r="O570" s="5" t="s">
        <v>65</v>
      </c>
      <c r="P570" s="5" t="s">
        <v>66</v>
      </c>
      <c r="Q570" s="5" t="str">
        <f t="shared" si="8"/>
        <v>GL500.45900087</v>
      </c>
      <c r="R570" s="104" t="str">
        <f>VLOOKUP($Q570,[9]Map!$D:$F,2,FALSE)</f>
        <v>D7000 - Internal Recharge</v>
      </c>
      <c r="S570" s="104" t="str">
        <f>VLOOKUP($Q570,[9]Map!$D:$F,3,FALSE)</f>
        <v>AC7200 - Other Recharge</v>
      </c>
      <c r="T570" s="245" t="str">
        <f>VLOOKUP(D570,[9]Map!$A$12:$B$21,2,FALSE)</f>
        <v>Mgl Acl Auto Reverse</v>
      </c>
      <c r="U570" s="5"/>
      <c r="V570" s="1" t="s">
        <v>116</v>
      </c>
      <c r="W570" s="1" t="s">
        <v>552</v>
      </c>
      <c r="X570" s="1" t="s">
        <v>553</v>
      </c>
    </row>
    <row r="571" spans="1:24" hidden="1" x14ac:dyDescent="0.15">
      <c r="A571" s="1" t="s">
        <v>175</v>
      </c>
      <c r="B571" s="1" t="s">
        <v>107</v>
      </c>
      <c r="C571" s="1" t="s">
        <v>70</v>
      </c>
      <c r="D571" s="1" t="s">
        <v>71</v>
      </c>
      <c r="E571" s="1" t="s">
        <v>72</v>
      </c>
      <c r="F571" s="1" t="s">
        <v>139</v>
      </c>
      <c r="G571" s="1"/>
      <c r="H571" s="1"/>
      <c r="I571" s="1" t="s">
        <v>106</v>
      </c>
      <c r="J571" s="4">
        <v>45291</v>
      </c>
      <c r="K571" s="4">
        <v>45296</v>
      </c>
      <c r="L571" s="1" t="s">
        <v>63</v>
      </c>
      <c r="M571" s="5">
        <v>-11955.21</v>
      </c>
      <c r="N571" s="5" t="s">
        <v>64</v>
      </c>
      <c r="O571" s="5" t="s">
        <v>65</v>
      </c>
      <c r="P571" s="5" t="s">
        <v>66</v>
      </c>
      <c r="Q571" s="5" t="str">
        <f t="shared" si="8"/>
        <v>GL500.57100003</v>
      </c>
      <c r="R571" s="104" t="str">
        <f>VLOOKUP($Q571,[9]Map!$D:$F,2,FALSE)</f>
        <v>D5701 - Wages &amp; Other</v>
      </c>
      <c r="S571" s="104" t="str">
        <f>VLOOKUP($Q571,[9]Map!$D:$F,3,FALSE)</f>
        <v>AC5710 - Wages Salaries &amp; Benefits</v>
      </c>
      <c r="T571" s="245" t="str">
        <f>VLOOKUP(D571,[9]Map!$A$12:$B$21,2,FALSE)</f>
        <v>Mgl Acl Auto Reverse</v>
      </c>
      <c r="U571" s="5"/>
      <c r="V571" s="1" t="s">
        <v>115</v>
      </c>
      <c r="W571" s="1" t="s">
        <v>571</v>
      </c>
      <c r="X571" s="1" t="s">
        <v>572</v>
      </c>
    </row>
    <row r="572" spans="1:24" hidden="1" x14ac:dyDescent="0.15">
      <c r="A572" s="1" t="s">
        <v>175</v>
      </c>
      <c r="B572" s="1" t="s">
        <v>107</v>
      </c>
      <c r="C572" s="1" t="s">
        <v>70</v>
      </c>
      <c r="D572" s="1" t="s">
        <v>71</v>
      </c>
      <c r="E572" s="1" t="s">
        <v>72</v>
      </c>
      <c r="F572" s="1" t="s">
        <v>139</v>
      </c>
      <c r="G572" s="1"/>
      <c r="H572" s="1"/>
      <c r="I572" s="1" t="s">
        <v>106</v>
      </c>
      <c r="J572" s="4">
        <v>45322</v>
      </c>
      <c r="K572" s="4">
        <v>45322</v>
      </c>
      <c r="L572" s="1" t="s">
        <v>63</v>
      </c>
      <c r="M572" s="5">
        <v>18637.82</v>
      </c>
      <c r="N572" s="5" t="s">
        <v>64</v>
      </c>
      <c r="O572" s="5" t="s">
        <v>65</v>
      </c>
      <c r="P572" s="5" t="s">
        <v>66</v>
      </c>
      <c r="Q572" s="5" t="str">
        <f t="shared" si="8"/>
        <v>GL500.57100003</v>
      </c>
      <c r="R572" s="104" t="str">
        <f>VLOOKUP($Q572,[9]Map!$D:$F,2,FALSE)</f>
        <v>D5701 - Wages &amp; Other</v>
      </c>
      <c r="S572" s="104" t="str">
        <f>VLOOKUP($Q572,[9]Map!$D:$F,3,FALSE)</f>
        <v>AC5710 - Wages Salaries &amp; Benefits</v>
      </c>
      <c r="T572" s="245" t="str">
        <f>VLOOKUP(D572,[9]Map!$A$12:$B$21,2,FALSE)</f>
        <v>Mgl Acl Auto Reverse</v>
      </c>
      <c r="U572" s="5"/>
      <c r="V572" s="1" t="s">
        <v>117</v>
      </c>
      <c r="W572" s="1" t="s">
        <v>573</v>
      </c>
      <c r="X572" s="1" t="s">
        <v>574</v>
      </c>
    </row>
    <row r="573" spans="1:24" hidden="1" x14ac:dyDescent="0.15">
      <c r="A573" s="1" t="s">
        <v>175</v>
      </c>
      <c r="B573" s="1" t="s">
        <v>107</v>
      </c>
      <c r="C573" s="1" t="s">
        <v>70</v>
      </c>
      <c r="D573" s="1" t="s">
        <v>71</v>
      </c>
      <c r="E573" s="1" t="s">
        <v>72</v>
      </c>
      <c r="F573" s="1" t="s">
        <v>330</v>
      </c>
      <c r="G573" s="1"/>
      <c r="H573" s="1"/>
      <c r="I573" s="1" t="s">
        <v>106</v>
      </c>
      <c r="J573" s="4">
        <v>45322</v>
      </c>
      <c r="K573" s="4">
        <v>45327</v>
      </c>
      <c r="L573" s="1" t="s">
        <v>63</v>
      </c>
      <c r="M573" s="5">
        <v>-18637.82</v>
      </c>
      <c r="N573" s="5" t="s">
        <v>64</v>
      </c>
      <c r="O573" s="5" t="s">
        <v>65</v>
      </c>
      <c r="P573" s="5" t="s">
        <v>66</v>
      </c>
      <c r="Q573" s="5" t="str">
        <f t="shared" si="8"/>
        <v>GL500.57100003</v>
      </c>
      <c r="R573" s="104" t="str">
        <f>VLOOKUP($Q573,[9]Map!$D:$F,2,FALSE)</f>
        <v>D5701 - Wages &amp; Other</v>
      </c>
      <c r="S573" s="104" t="str">
        <f>VLOOKUP($Q573,[9]Map!$D:$F,3,FALSE)</f>
        <v>AC5710 - Wages Salaries &amp; Benefits</v>
      </c>
      <c r="T573" s="245" t="str">
        <f>VLOOKUP(D573,[9]Map!$A$12:$B$21,2,FALSE)</f>
        <v>Mgl Acl Auto Reverse</v>
      </c>
      <c r="U573" s="5"/>
      <c r="V573" s="1" t="s">
        <v>115</v>
      </c>
      <c r="W573" s="1" t="s">
        <v>575</v>
      </c>
      <c r="X573" s="1" t="s">
        <v>576</v>
      </c>
    </row>
    <row r="574" spans="1:24" hidden="1" x14ac:dyDescent="0.15">
      <c r="A574" s="1" t="s">
        <v>175</v>
      </c>
      <c r="B574" s="1" t="s">
        <v>107</v>
      </c>
      <c r="C574" s="1" t="s">
        <v>70</v>
      </c>
      <c r="D574" s="1" t="s">
        <v>71</v>
      </c>
      <c r="E574" s="1" t="s">
        <v>72</v>
      </c>
      <c r="F574" s="1" t="s">
        <v>330</v>
      </c>
      <c r="G574" s="1"/>
      <c r="H574" s="1"/>
      <c r="I574" s="1" t="s">
        <v>106</v>
      </c>
      <c r="J574" s="4">
        <v>45352</v>
      </c>
      <c r="K574" s="4">
        <v>45351</v>
      </c>
      <c r="L574" s="1" t="s">
        <v>63</v>
      </c>
      <c r="M574" s="5">
        <v>14483.09</v>
      </c>
      <c r="N574" s="5" t="s">
        <v>64</v>
      </c>
      <c r="O574" s="5" t="s">
        <v>65</v>
      </c>
      <c r="P574" s="5" t="s">
        <v>66</v>
      </c>
      <c r="Q574" s="5" t="str">
        <f t="shared" si="8"/>
        <v>GL500.57100003</v>
      </c>
      <c r="R574" s="104" t="str">
        <f>VLOOKUP($Q574,[9]Map!$D:$F,2,FALSE)</f>
        <v>D5701 - Wages &amp; Other</v>
      </c>
      <c r="S574" s="104" t="str">
        <f>VLOOKUP($Q574,[9]Map!$D:$F,3,FALSE)</f>
        <v>AC5710 - Wages Salaries &amp; Benefits</v>
      </c>
      <c r="T574" s="245" t="str">
        <f>VLOOKUP(D574,[9]Map!$A$12:$B$21,2,FALSE)</f>
        <v>Mgl Acl Auto Reverse</v>
      </c>
      <c r="U574" s="5"/>
      <c r="V574" s="1" t="s">
        <v>117</v>
      </c>
      <c r="W574" s="1" t="s">
        <v>577</v>
      </c>
      <c r="X574" s="1" t="s">
        <v>578</v>
      </c>
    </row>
    <row r="575" spans="1:24" hidden="1" x14ac:dyDescent="0.15">
      <c r="A575" s="1" t="s">
        <v>178</v>
      </c>
      <c r="B575" s="1" t="s">
        <v>105</v>
      </c>
      <c r="C575" s="1" t="s">
        <v>77</v>
      </c>
      <c r="D575" s="1" t="s">
        <v>71</v>
      </c>
      <c r="E575" s="1" t="s">
        <v>78</v>
      </c>
      <c r="F575" s="1" t="s">
        <v>139</v>
      </c>
      <c r="G575" s="1"/>
      <c r="H575" s="1"/>
      <c r="I575" s="1" t="s">
        <v>106</v>
      </c>
      <c r="J575" s="4">
        <v>45322</v>
      </c>
      <c r="K575" s="4">
        <v>45322</v>
      </c>
      <c r="L575" s="1" t="s">
        <v>63</v>
      </c>
      <c r="M575" s="5">
        <v>-48938.67</v>
      </c>
      <c r="N575" s="5" t="s">
        <v>64</v>
      </c>
      <c r="O575" s="5" t="s">
        <v>65</v>
      </c>
      <c r="P575" s="5" t="s">
        <v>66</v>
      </c>
      <c r="Q575" s="5" t="str">
        <f t="shared" si="8"/>
        <v>GL500.45900087</v>
      </c>
      <c r="R575" s="104" t="str">
        <f>VLOOKUP($Q575,[9]Map!$D:$F,2,FALSE)</f>
        <v>D7000 - Internal Recharge</v>
      </c>
      <c r="S575" s="104" t="str">
        <f>VLOOKUP($Q575,[9]Map!$D:$F,3,FALSE)</f>
        <v>AC7200 - Other Recharge</v>
      </c>
      <c r="T575" s="245" t="str">
        <f>VLOOKUP(D575,[9]Map!$A$12:$B$21,2,FALSE)</f>
        <v>Mgl Acl Auto Reverse</v>
      </c>
      <c r="U575" s="5"/>
      <c r="V575" s="1" t="s">
        <v>116</v>
      </c>
      <c r="W575" s="1" t="s">
        <v>548</v>
      </c>
      <c r="X575" s="1" t="s">
        <v>549</v>
      </c>
    </row>
    <row r="576" spans="1:24" hidden="1" x14ac:dyDescent="0.15">
      <c r="A576" s="1" t="s">
        <v>178</v>
      </c>
      <c r="B576" s="1" t="s">
        <v>105</v>
      </c>
      <c r="C576" s="1" t="s">
        <v>77</v>
      </c>
      <c r="D576" s="1" t="s">
        <v>71</v>
      </c>
      <c r="E576" s="1" t="s">
        <v>78</v>
      </c>
      <c r="F576" s="1" t="s">
        <v>139</v>
      </c>
      <c r="G576" s="1"/>
      <c r="H576" s="1"/>
      <c r="I576" s="1" t="s">
        <v>106</v>
      </c>
      <c r="J576" s="4">
        <v>45291</v>
      </c>
      <c r="K576" s="4">
        <v>45292</v>
      </c>
      <c r="L576" s="1" t="s">
        <v>63</v>
      </c>
      <c r="M576" s="5">
        <v>6245.85</v>
      </c>
      <c r="N576" s="5" t="s">
        <v>64</v>
      </c>
      <c r="O576" s="5" t="s">
        <v>65</v>
      </c>
      <c r="P576" s="5" t="s">
        <v>66</v>
      </c>
      <c r="Q576" s="5" t="str">
        <f t="shared" si="8"/>
        <v>GL500.45900087</v>
      </c>
      <c r="R576" s="104" t="str">
        <f>VLOOKUP($Q576,[9]Map!$D:$F,2,FALSE)</f>
        <v>D7000 - Internal Recharge</v>
      </c>
      <c r="S576" s="104" t="str">
        <f>VLOOKUP($Q576,[9]Map!$D:$F,3,FALSE)</f>
        <v>AC7200 - Other Recharge</v>
      </c>
      <c r="T576" s="245" t="str">
        <f>VLOOKUP(D576,[9]Map!$A$12:$B$21,2,FALSE)</f>
        <v>Mgl Acl Auto Reverse</v>
      </c>
      <c r="U576" s="5"/>
      <c r="V576" s="1" t="s">
        <v>115</v>
      </c>
      <c r="W576" s="1" t="s">
        <v>546</v>
      </c>
      <c r="X576" s="1" t="s">
        <v>547</v>
      </c>
    </row>
    <row r="577" spans="1:24" hidden="1" x14ac:dyDescent="0.15">
      <c r="A577" s="1" t="s">
        <v>178</v>
      </c>
      <c r="B577" s="1" t="s">
        <v>105</v>
      </c>
      <c r="C577" s="1" t="s">
        <v>77</v>
      </c>
      <c r="D577" s="1" t="s">
        <v>71</v>
      </c>
      <c r="E577" s="1" t="s">
        <v>78</v>
      </c>
      <c r="F577" s="1" t="s">
        <v>330</v>
      </c>
      <c r="G577" s="1"/>
      <c r="H577" s="1"/>
      <c r="I577" s="1" t="s">
        <v>106</v>
      </c>
      <c r="J577" s="4">
        <v>45351</v>
      </c>
      <c r="K577" s="4">
        <v>45351</v>
      </c>
      <c r="L577" s="1" t="s">
        <v>63</v>
      </c>
      <c r="M577" s="5">
        <v>-60562.11</v>
      </c>
      <c r="N577" s="5" t="s">
        <v>64</v>
      </c>
      <c r="O577" s="5" t="s">
        <v>65</v>
      </c>
      <c r="P577" s="5" t="s">
        <v>66</v>
      </c>
      <c r="Q577" s="5" t="str">
        <f t="shared" si="8"/>
        <v>GL500.45900087</v>
      </c>
      <c r="R577" s="104" t="str">
        <f>VLOOKUP($Q577,[9]Map!$D:$F,2,FALSE)</f>
        <v>D7000 - Internal Recharge</v>
      </c>
      <c r="S577" s="104" t="str">
        <f>VLOOKUP($Q577,[9]Map!$D:$F,3,FALSE)</f>
        <v>AC7200 - Other Recharge</v>
      </c>
      <c r="T577" s="245" t="str">
        <f>VLOOKUP(D577,[9]Map!$A$12:$B$21,2,FALSE)</f>
        <v>Mgl Acl Auto Reverse</v>
      </c>
      <c r="U577" s="5"/>
      <c r="V577" s="1" t="s">
        <v>116</v>
      </c>
      <c r="W577" s="1" t="s">
        <v>552</v>
      </c>
      <c r="X577" s="1" t="s">
        <v>553</v>
      </c>
    </row>
    <row r="578" spans="1:24" hidden="1" x14ac:dyDescent="0.15">
      <c r="A578" s="1" t="s">
        <v>178</v>
      </c>
      <c r="B578" s="1" t="s">
        <v>105</v>
      </c>
      <c r="C578" s="1" t="s">
        <v>77</v>
      </c>
      <c r="D578" s="1" t="s">
        <v>71</v>
      </c>
      <c r="E578" s="1" t="s">
        <v>78</v>
      </c>
      <c r="F578" s="1" t="s">
        <v>330</v>
      </c>
      <c r="G578" s="1"/>
      <c r="H578" s="1"/>
      <c r="I578" s="1" t="s">
        <v>106</v>
      </c>
      <c r="J578" s="4">
        <v>45322</v>
      </c>
      <c r="K578" s="4">
        <v>45323</v>
      </c>
      <c r="L578" s="1" t="s">
        <v>63</v>
      </c>
      <c r="M578" s="5">
        <v>48938.67</v>
      </c>
      <c r="N578" s="5" t="s">
        <v>64</v>
      </c>
      <c r="O578" s="5" t="s">
        <v>65</v>
      </c>
      <c r="P578" s="5" t="s">
        <v>66</v>
      </c>
      <c r="Q578" s="5" t="str">
        <f t="shared" ref="Q578:Q641" si="9">CONCATENATE(P578,".",B578)</f>
        <v>GL500.45900087</v>
      </c>
      <c r="R578" s="104" t="str">
        <f>VLOOKUP($Q578,[9]Map!$D:$F,2,FALSE)</f>
        <v>D7000 - Internal Recharge</v>
      </c>
      <c r="S578" s="104" t="str">
        <f>VLOOKUP($Q578,[9]Map!$D:$F,3,FALSE)</f>
        <v>AC7200 - Other Recharge</v>
      </c>
      <c r="T578" s="245" t="str">
        <f>VLOOKUP(D578,[9]Map!$A$12:$B$21,2,FALSE)</f>
        <v>Mgl Acl Auto Reverse</v>
      </c>
      <c r="U578" s="5"/>
      <c r="V578" s="1" t="s">
        <v>115</v>
      </c>
      <c r="W578" s="1" t="s">
        <v>550</v>
      </c>
      <c r="X578" s="1" t="s">
        <v>551</v>
      </c>
    </row>
    <row r="579" spans="1:24" hidden="1" x14ac:dyDescent="0.15">
      <c r="A579" s="1" t="s">
        <v>178</v>
      </c>
      <c r="B579" s="1" t="s">
        <v>512</v>
      </c>
      <c r="C579" s="1" t="s">
        <v>513</v>
      </c>
      <c r="D579" s="1" t="s">
        <v>71</v>
      </c>
      <c r="E579" s="1" t="s">
        <v>459</v>
      </c>
      <c r="F579" s="1" t="s">
        <v>330</v>
      </c>
      <c r="G579" s="1"/>
      <c r="H579" s="1"/>
      <c r="I579" s="1" t="s">
        <v>106</v>
      </c>
      <c r="J579" s="4">
        <v>45351</v>
      </c>
      <c r="K579" s="4">
        <v>45351</v>
      </c>
      <c r="L579" s="1" t="s">
        <v>63</v>
      </c>
      <c r="M579" s="5">
        <v>45.84</v>
      </c>
      <c r="N579" s="5" t="s">
        <v>64</v>
      </c>
      <c r="O579" s="5" t="s">
        <v>65</v>
      </c>
      <c r="P579" s="5" t="s">
        <v>66</v>
      </c>
      <c r="Q579" s="5" t="str">
        <f t="shared" si="9"/>
        <v>GL500.51400023</v>
      </c>
      <c r="R579" s="104" t="str">
        <f>VLOOKUP($Q579,[9]Map!$D:$F,2,FALSE)</f>
        <v>D5100 - Utilities Consumables &amp; Materials</v>
      </c>
      <c r="S579" s="104" t="str">
        <f>VLOOKUP($Q579,[9]Map!$D:$F,3,FALSE)</f>
        <v>AC5140 - Consumables &amp; Office Supplies</v>
      </c>
      <c r="T579" s="245" t="str">
        <f>VLOOKUP(D579,[9]Map!$A$12:$B$21,2,FALSE)</f>
        <v>Mgl Acl Auto Reverse</v>
      </c>
      <c r="U579" s="5"/>
      <c r="V579" s="1" t="s">
        <v>116</v>
      </c>
      <c r="W579" s="1" t="s">
        <v>554</v>
      </c>
      <c r="X579" s="1" t="s">
        <v>555</v>
      </c>
    </row>
    <row r="580" spans="1:24" hidden="1" x14ac:dyDescent="0.15">
      <c r="A580" s="1" t="s">
        <v>178</v>
      </c>
      <c r="B580" s="1" t="s">
        <v>514</v>
      </c>
      <c r="C580" s="1" t="s">
        <v>515</v>
      </c>
      <c r="D580" s="1" t="s">
        <v>71</v>
      </c>
      <c r="E580" s="1" t="s">
        <v>459</v>
      </c>
      <c r="F580" s="1" t="s">
        <v>139</v>
      </c>
      <c r="G580" s="1"/>
      <c r="H580" s="1"/>
      <c r="I580" s="1" t="s">
        <v>106</v>
      </c>
      <c r="J580" s="4">
        <v>45291</v>
      </c>
      <c r="K580" s="4">
        <v>45292</v>
      </c>
      <c r="L580" s="1" t="s">
        <v>63</v>
      </c>
      <c r="M580" s="5">
        <v>-859.06</v>
      </c>
      <c r="N580" s="5" t="s">
        <v>64</v>
      </c>
      <c r="O580" s="5" t="s">
        <v>65</v>
      </c>
      <c r="P580" s="5" t="s">
        <v>66</v>
      </c>
      <c r="Q580" s="5" t="str">
        <f t="shared" si="9"/>
        <v>GL500.51400026</v>
      </c>
      <c r="R580" s="104" t="str">
        <f>VLOOKUP($Q580,[9]Map!$D:$F,2,FALSE)</f>
        <v>D5100 - Utilities Consumables &amp; Materials</v>
      </c>
      <c r="S580" s="104" t="str">
        <f>VLOOKUP($Q580,[9]Map!$D:$F,3,FALSE)</f>
        <v>AC5140 - Consumables &amp; Office Supplies</v>
      </c>
      <c r="T580" s="245" t="str">
        <f>VLOOKUP(D580,[9]Map!$A$12:$B$21,2,FALSE)</f>
        <v>Mgl Acl Auto Reverse</v>
      </c>
      <c r="U580" s="5"/>
      <c r="V580" s="1" t="s">
        <v>115</v>
      </c>
      <c r="W580" s="1" t="s">
        <v>556</v>
      </c>
      <c r="X580" s="1" t="s">
        <v>557</v>
      </c>
    </row>
    <row r="581" spans="1:24" hidden="1" x14ac:dyDescent="0.15">
      <c r="A581" s="1" t="s">
        <v>178</v>
      </c>
      <c r="B581" s="1" t="s">
        <v>462</v>
      </c>
      <c r="C581" s="1" t="s">
        <v>463</v>
      </c>
      <c r="D581" s="1" t="s">
        <v>71</v>
      </c>
      <c r="E581" s="1" t="s">
        <v>459</v>
      </c>
      <c r="F581" s="1" t="s">
        <v>330</v>
      </c>
      <c r="G581" s="1"/>
      <c r="H581" s="1"/>
      <c r="I581" s="1" t="s">
        <v>106</v>
      </c>
      <c r="J581" s="4">
        <v>45351</v>
      </c>
      <c r="K581" s="4">
        <v>45351</v>
      </c>
      <c r="L581" s="1" t="s">
        <v>63</v>
      </c>
      <c r="M581" s="5">
        <v>23.75</v>
      </c>
      <c r="N581" s="5" t="s">
        <v>64</v>
      </c>
      <c r="O581" s="5" t="s">
        <v>65</v>
      </c>
      <c r="P581" s="5" t="s">
        <v>66</v>
      </c>
      <c r="Q581" s="5" t="str">
        <f t="shared" si="9"/>
        <v>GL500.53800058</v>
      </c>
      <c r="R581" s="104" t="str">
        <f>VLOOKUP($Q581,[9]Map!$D:$F,2,FALSE)</f>
        <v>D5420 - Travel Entertainment &amp; Meetings</v>
      </c>
      <c r="S581" s="104" t="str">
        <f>VLOOKUP($Q581,[9]Map!$D:$F,3,FALSE)</f>
        <v>AC5420 - Employee Travel &amp; Related Costs</v>
      </c>
      <c r="T581" s="245" t="str">
        <f>VLOOKUP(D581,[9]Map!$A$12:$B$21,2,FALSE)</f>
        <v>Mgl Acl Auto Reverse</v>
      </c>
      <c r="U581" s="5"/>
      <c r="V581" s="1" t="s">
        <v>116</v>
      </c>
      <c r="W581" s="1" t="s">
        <v>554</v>
      </c>
      <c r="X581" s="1" t="s">
        <v>555</v>
      </c>
    </row>
    <row r="582" spans="1:24" hidden="1" x14ac:dyDescent="0.15">
      <c r="A582" s="1" t="s">
        <v>178</v>
      </c>
      <c r="B582" s="1" t="s">
        <v>149</v>
      </c>
      <c r="C582" s="1" t="s">
        <v>150</v>
      </c>
      <c r="D582" s="1" t="s">
        <v>71</v>
      </c>
      <c r="E582" s="1" t="s">
        <v>459</v>
      </c>
      <c r="F582" s="1" t="s">
        <v>139</v>
      </c>
      <c r="G582" s="1"/>
      <c r="H582" s="1"/>
      <c r="I582" s="1" t="s">
        <v>106</v>
      </c>
      <c r="J582" s="4">
        <v>45322</v>
      </c>
      <c r="K582" s="4">
        <v>45322</v>
      </c>
      <c r="L582" s="1" t="s">
        <v>63</v>
      </c>
      <c r="M582" s="5">
        <v>1169.56</v>
      </c>
      <c r="N582" s="5" t="s">
        <v>64</v>
      </c>
      <c r="O582" s="5" t="s">
        <v>65</v>
      </c>
      <c r="P582" s="5" t="s">
        <v>66</v>
      </c>
      <c r="Q582" s="5" t="str">
        <f t="shared" si="9"/>
        <v>GL500.54200000</v>
      </c>
      <c r="R582" s="104" t="str">
        <f>VLOOKUP($Q582,[9]Map!$D:$F,2,FALSE)</f>
        <v>D5420 - Travel Entertainment &amp; Meetings</v>
      </c>
      <c r="S582" s="104" t="str">
        <f>VLOOKUP($Q582,[9]Map!$D:$F,3,FALSE)</f>
        <v>AC5420 - Employee Travel &amp; Related Costs</v>
      </c>
      <c r="T582" s="245" t="str">
        <f>VLOOKUP(D582,[9]Map!$A$12:$B$21,2,FALSE)</f>
        <v>Mgl Acl Auto Reverse</v>
      </c>
      <c r="U582" s="5"/>
      <c r="V582" s="1" t="s">
        <v>116</v>
      </c>
      <c r="W582" s="1" t="s">
        <v>558</v>
      </c>
      <c r="X582" s="1" t="s">
        <v>559</v>
      </c>
    </row>
    <row r="583" spans="1:24" hidden="1" x14ac:dyDescent="0.15">
      <c r="A583" s="1" t="s">
        <v>178</v>
      </c>
      <c r="B583" s="1" t="s">
        <v>149</v>
      </c>
      <c r="C583" s="1" t="s">
        <v>150</v>
      </c>
      <c r="D583" s="1" t="s">
        <v>71</v>
      </c>
      <c r="E583" s="1" t="s">
        <v>459</v>
      </c>
      <c r="F583" s="1" t="s">
        <v>330</v>
      </c>
      <c r="G583" s="1"/>
      <c r="H583" s="1"/>
      <c r="I583" s="1" t="s">
        <v>106</v>
      </c>
      <c r="J583" s="4">
        <v>45322</v>
      </c>
      <c r="K583" s="4">
        <v>45323</v>
      </c>
      <c r="L583" s="1" t="s">
        <v>63</v>
      </c>
      <c r="M583" s="5">
        <v>-1169.56</v>
      </c>
      <c r="N583" s="5" t="s">
        <v>64</v>
      </c>
      <c r="O583" s="5" t="s">
        <v>65</v>
      </c>
      <c r="P583" s="5" t="s">
        <v>66</v>
      </c>
      <c r="Q583" s="5" t="str">
        <f t="shared" si="9"/>
        <v>GL500.54200000</v>
      </c>
      <c r="R583" s="104" t="str">
        <f>VLOOKUP($Q583,[9]Map!$D:$F,2,FALSE)</f>
        <v>D5420 - Travel Entertainment &amp; Meetings</v>
      </c>
      <c r="S583" s="104" t="str">
        <f>VLOOKUP($Q583,[9]Map!$D:$F,3,FALSE)</f>
        <v>AC5420 - Employee Travel &amp; Related Costs</v>
      </c>
      <c r="T583" s="245" t="str">
        <f>VLOOKUP(D583,[9]Map!$A$12:$B$21,2,FALSE)</f>
        <v>Mgl Acl Auto Reverse</v>
      </c>
      <c r="U583" s="5"/>
      <c r="V583" s="1" t="s">
        <v>115</v>
      </c>
      <c r="W583" s="1" t="s">
        <v>560</v>
      </c>
      <c r="X583" s="1" t="s">
        <v>561</v>
      </c>
    </row>
    <row r="584" spans="1:24" hidden="1" x14ac:dyDescent="0.15">
      <c r="A584" s="1" t="s">
        <v>178</v>
      </c>
      <c r="B584" s="1" t="s">
        <v>149</v>
      </c>
      <c r="C584" s="1" t="s">
        <v>150</v>
      </c>
      <c r="D584" s="1" t="s">
        <v>71</v>
      </c>
      <c r="E584" s="1" t="s">
        <v>459</v>
      </c>
      <c r="F584" s="1" t="s">
        <v>330</v>
      </c>
      <c r="G584" s="1"/>
      <c r="H584" s="1"/>
      <c r="I584" s="1" t="s">
        <v>106</v>
      </c>
      <c r="J584" s="4">
        <v>45351</v>
      </c>
      <c r="K584" s="4">
        <v>45351</v>
      </c>
      <c r="L584" s="1" t="s">
        <v>63</v>
      </c>
      <c r="M584" s="5">
        <v>1135.58</v>
      </c>
      <c r="N584" s="5" t="s">
        <v>64</v>
      </c>
      <c r="O584" s="5" t="s">
        <v>65</v>
      </c>
      <c r="P584" s="5" t="s">
        <v>66</v>
      </c>
      <c r="Q584" s="5" t="str">
        <f t="shared" si="9"/>
        <v>GL500.54200000</v>
      </c>
      <c r="R584" s="104" t="str">
        <f>VLOOKUP($Q584,[9]Map!$D:$F,2,FALSE)</f>
        <v>D5420 - Travel Entertainment &amp; Meetings</v>
      </c>
      <c r="S584" s="104" t="str">
        <f>VLOOKUP($Q584,[9]Map!$D:$F,3,FALSE)</f>
        <v>AC5420 - Employee Travel &amp; Related Costs</v>
      </c>
      <c r="T584" s="245" t="str">
        <f>VLOOKUP(D584,[9]Map!$A$12:$B$21,2,FALSE)</f>
        <v>Mgl Acl Auto Reverse</v>
      </c>
      <c r="U584" s="5"/>
      <c r="V584" s="1" t="s">
        <v>116</v>
      </c>
      <c r="W584" s="1" t="s">
        <v>554</v>
      </c>
      <c r="X584" s="1" t="s">
        <v>555</v>
      </c>
    </row>
    <row r="585" spans="1:24" hidden="1" x14ac:dyDescent="0.15">
      <c r="A585" s="1" t="s">
        <v>178</v>
      </c>
      <c r="B585" s="1" t="s">
        <v>149</v>
      </c>
      <c r="C585" s="1" t="s">
        <v>150</v>
      </c>
      <c r="D585" s="1" t="s">
        <v>71</v>
      </c>
      <c r="E585" s="1" t="s">
        <v>459</v>
      </c>
      <c r="F585" s="1" t="s">
        <v>330</v>
      </c>
      <c r="G585" s="1"/>
      <c r="H585" s="1"/>
      <c r="I585" s="1" t="s">
        <v>106</v>
      </c>
      <c r="J585" s="4">
        <v>45351</v>
      </c>
      <c r="K585" s="4">
        <v>45351</v>
      </c>
      <c r="L585" s="1" t="s">
        <v>63</v>
      </c>
      <c r="M585" s="5">
        <v>852.81</v>
      </c>
      <c r="N585" s="5" t="s">
        <v>64</v>
      </c>
      <c r="O585" s="5" t="s">
        <v>65</v>
      </c>
      <c r="P585" s="5" t="s">
        <v>66</v>
      </c>
      <c r="Q585" s="5" t="str">
        <f t="shared" si="9"/>
        <v>GL500.54200000</v>
      </c>
      <c r="R585" s="104" t="str">
        <f>VLOOKUP($Q585,[9]Map!$D:$F,2,FALSE)</f>
        <v>D5420 - Travel Entertainment &amp; Meetings</v>
      </c>
      <c r="S585" s="104" t="str">
        <f>VLOOKUP($Q585,[9]Map!$D:$F,3,FALSE)</f>
        <v>AC5420 - Employee Travel &amp; Related Costs</v>
      </c>
      <c r="T585" s="245" t="str">
        <f>VLOOKUP(D585,[9]Map!$A$12:$B$21,2,FALSE)</f>
        <v>Mgl Acl Auto Reverse</v>
      </c>
      <c r="U585" s="5"/>
      <c r="V585" s="1" t="s">
        <v>116</v>
      </c>
      <c r="W585" s="1" t="s">
        <v>554</v>
      </c>
      <c r="X585" s="1" t="s">
        <v>555</v>
      </c>
    </row>
    <row r="586" spans="1:24" hidden="1" x14ac:dyDescent="0.15">
      <c r="A586" s="1" t="s">
        <v>178</v>
      </c>
      <c r="B586" s="1" t="s">
        <v>464</v>
      </c>
      <c r="C586" s="1" t="s">
        <v>465</v>
      </c>
      <c r="D586" s="1" t="s">
        <v>71</v>
      </c>
      <c r="E586" s="1" t="s">
        <v>459</v>
      </c>
      <c r="F586" s="1" t="s">
        <v>330</v>
      </c>
      <c r="G586" s="1"/>
      <c r="H586" s="1"/>
      <c r="I586" s="1" t="s">
        <v>106</v>
      </c>
      <c r="J586" s="4">
        <v>45351</v>
      </c>
      <c r="K586" s="4">
        <v>45351</v>
      </c>
      <c r="L586" s="1" t="s">
        <v>63</v>
      </c>
      <c r="M586" s="5">
        <v>130.15</v>
      </c>
      <c r="N586" s="5" t="s">
        <v>64</v>
      </c>
      <c r="O586" s="5" t="s">
        <v>65</v>
      </c>
      <c r="P586" s="5" t="s">
        <v>66</v>
      </c>
      <c r="Q586" s="5" t="str">
        <f t="shared" si="9"/>
        <v>GL500.54200013</v>
      </c>
      <c r="R586" s="104" t="str">
        <f>VLOOKUP($Q586,[9]Map!$D:$F,2,FALSE)</f>
        <v>D5420 - Travel Entertainment &amp; Meetings</v>
      </c>
      <c r="S586" s="104" t="str">
        <f>VLOOKUP($Q586,[9]Map!$D:$F,3,FALSE)</f>
        <v>AC5420 - Employee Travel &amp; Related Costs</v>
      </c>
      <c r="T586" s="245" t="str">
        <f>VLOOKUP(D586,[9]Map!$A$12:$B$21,2,FALSE)</f>
        <v>Mgl Acl Auto Reverse</v>
      </c>
      <c r="U586" s="5"/>
      <c r="V586" s="1" t="s">
        <v>116</v>
      </c>
      <c r="W586" s="1" t="s">
        <v>554</v>
      </c>
      <c r="X586" s="1" t="s">
        <v>555</v>
      </c>
    </row>
    <row r="587" spans="1:24" hidden="1" x14ac:dyDescent="0.15">
      <c r="A587" s="1" t="s">
        <v>178</v>
      </c>
      <c r="B587" s="1" t="s">
        <v>107</v>
      </c>
      <c r="C587" s="1" t="s">
        <v>70</v>
      </c>
      <c r="D587" s="1" t="s">
        <v>71</v>
      </c>
      <c r="E587" s="1" t="s">
        <v>72</v>
      </c>
      <c r="F587" s="1" t="s">
        <v>139</v>
      </c>
      <c r="G587" s="1"/>
      <c r="H587" s="1"/>
      <c r="I587" s="1" t="s">
        <v>106</v>
      </c>
      <c r="J587" s="4">
        <v>45291</v>
      </c>
      <c r="K587" s="4">
        <v>45296</v>
      </c>
      <c r="L587" s="1" t="s">
        <v>63</v>
      </c>
      <c r="M587" s="5">
        <v>-8801.36</v>
      </c>
      <c r="N587" s="5" t="s">
        <v>64</v>
      </c>
      <c r="O587" s="5" t="s">
        <v>65</v>
      </c>
      <c r="P587" s="5" t="s">
        <v>66</v>
      </c>
      <c r="Q587" s="5" t="str">
        <f t="shared" si="9"/>
        <v>GL500.57100003</v>
      </c>
      <c r="R587" s="104" t="str">
        <f>VLOOKUP($Q587,[9]Map!$D:$F,2,FALSE)</f>
        <v>D5701 - Wages &amp; Other</v>
      </c>
      <c r="S587" s="104" t="str">
        <f>VLOOKUP($Q587,[9]Map!$D:$F,3,FALSE)</f>
        <v>AC5710 - Wages Salaries &amp; Benefits</v>
      </c>
      <c r="T587" s="245" t="str">
        <f>VLOOKUP(D587,[9]Map!$A$12:$B$21,2,FALSE)</f>
        <v>Mgl Acl Auto Reverse</v>
      </c>
      <c r="U587" s="5"/>
      <c r="V587" s="1" t="s">
        <v>115</v>
      </c>
      <c r="W587" s="1" t="s">
        <v>571</v>
      </c>
      <c r="X587" s="1" t="s">
        <v>572</v>
      </c>
    </row>
    <row r="588" spans="1:24" hidden="1" x14ac:dyDescent="0.15">
      <c r="A588" s="1" t="s">
        <v>178</v>
      </c>
      <c r="B588" s="1" t="s">
        <v>107</v>
      </c>
      <c r="C588" s="1" t="s">
        <v>70</v>
      </c>
      <c r="D588" s="1" t="s">
        <v>71</v>
      </c>
      <c r="E588" s="1" t="s">
        <v>72</v>
      </c>
      <c r="F588" s="1" t="s">
        <v>139</v>
      </c>
      <c r="G588" s="1"/>
      <c r="H588" s="1"/>
      <c r="I588" s="1" t="s">
        <v>106</v>
      </c>
      <c r="J588" s="4">
        <v>45322</v>
      </c>
      <c r="K588" s="4">
        <v>45322</v>
      </c>
      <c r="L588" s="1" t="s">
        <v>63</v>
      </c>
      <c r="M588" s="5">
        <v>14082.17</v>
      </c>
      <c r="N588" s="5" t="s">
        <v>64</v>
      </c>
      <c r="O588" s="5" t="s">
        <v>65</v>
      </c>
      <c r="P588" s="5" t="s">
        <v>66</v>
      </c>
      <c r="Q588" s="5" t="str">
        <f t="shared" si="9"/>
        <v>GL500.57100003</v>
      </c>
      <c r="R588" s="104" t="str">
        <f>VLOOKUP($Q588,[9]Map!$D:$F,2,FALSE)</f>
        <v>D5701 - Wages &amp; Other</v>
      </c>
      <c r="S588" s="104" t="str">
        <f>VLOOKUP($Q588,[9]Map!$D:$F,3,FALSE)</f>
        <v>AC5710 - Wages Salaries &amp; Benefits</v>
      </c>
      <c r="T588" s="245" t="str">
        <f>VLOOKUP(D588,[9]Map!$A$12:$B$21,2,FALSE)</f>
        <v>Mgl Acl Auto Reverse</v>
      </c>
      <c r="U588" s="5"/>
      <c r="V588" s="1" t="s">
        <v>117</v>
      </c>
      <c r="W588" s="1" t="s">
        <v>573</v>
      </c>
      <c r="X588" s="1" t="s">
        <v>574</v>
      </c>
    </row>
    <row r="589" spans="1:24" hidden="1" x14ac:dyDescent="0.15">
      <c r="A589" s="1" t="s">
        <v>178</v>
      </c>
      <c r="B589" s="1" t="s">
        <v>107</v>
      </c>
      <c r="C589" s="1" t="s">
        <v>70</v>
      </c>
      <c r="D589" s="1" t="s">
        <v>71</v>
      </c>
      <c r="E589" s="1" t="s">
        <v>72</v>
      </c>
      <c r="F589" s="1" t="s">
        <v>330</v>
      </c>
      <c r="G589" s="1"/>
      <c r="H589" s="1"/>
      <c r="I589" s="1" t="s">
        <v>106</v>
      </c>
      <c r="J589" s="4">
        <v>45322</v>
      </c>
      <c r="K589" s="4">
        <v>45327</v>
      </c>
      <c r="L589" s="1" t="s">
        <v>63</v>
      </c>
      <c r="M589" s="5">
        <v>-14082.17</v>
      </c>
      <c r="N589" s="5" t="s">
        <v>64</v>
      </c>
      <c r="O589" s="5" t="s">
        <v>65</v>
      </c>
      <c r="P589" s="5" t="s">
        <v>66</v>
      </c>
      <c r="Q589" s="5" t="str">
        <f t="shared" si="9"/>
        <v>GL500.57100003</v>
      </c>
      <c r="R589" s="104" t="str">
        <f>VLOOKUP($Q589,[9]Map!$D:$F,2,FALSE)</f>
        <v>D5701 - Wages &amp; Other</v>
      </c>
      <c r="S589" s="104" t="str">
        <f>VLOOKUP($Q589,[9]Map!$D:$F,3,FALSE)</f>
        <v>AC5710 - Wages Salaries &amp; Benefits</v>
      </c>
      <c r="T589" s="245" t="str">
        <f>VLOOKUP(D589,[9]Map!$A$12:$B$21,2,FALSE)</f>
        <v>Mgl Acl Auto Reverse</v>
      </c>
      <c r="U589" s="5"/>
      <c r="V589" s="1" t="s">
        <v>115</v>
      </c>
      <c r="W589" s="1" t="s">
        <v>575</v>
      </c>
      <c r="X589" s="1" t="s">
        <v>576</v>
      </c>
    </row>
    <row r="590" spans="1:24" hidden="1" x14ac:dyDescent="0.15">
      <c r="A590" s="1" t="s">
        <v>178</v>
      </c>
      <c r="B590" s="1" t="s">
        <v>107</v>
      </c>
      <c r="C590" s="1" t="s">
        <v>70</v>
      </c>
      <c r="D590" s="1" t="s">
        <v>71</v>
      </c>
      <c r="E590" s="1" t="s">
        <v>72</v>
      </c>
      <c r="F590" s="1" t="s">
        <v>330</v>
      </c>
      <c r="G590" s="1"/>
      <c r="H590" s="1"/>
      <c r="I590" s="1" t="s">
        <v>106</v>
      </c>
      <c r="J590" s="4">
        <v>45352</v>
      </c>
      <c r="K590" s="4">
        <v>45351</v>
      </c>
      <c r="L590" s="1" t="s">
        <v>63</v>
      </c>
      <c r="M590" s="5">
        <v>15842.44</v>
      </c>
      <c r="N590" s="5" t="s">
        <v>64</v>
      </c>
      <c r="O590" s="5" t="s">
        <v>65</v>
      </c>
      <c r="P590" s="5" t="s">
        <v>66</v>
      </c>
      <c r="Q590" s="5" t="str">
        <f t="shared" si="9"/>
        <v>GL500.57100003</v>
      </c>
      <c r="R590" s="104" t="str">
        <f>VLOOKUP($Q590,[9]Map!$D:$F,2,FALSE)</f>
        <v>D5701 - Wages &amp; Other</v>
      </c>
      <c r="S590" s="104" t="str">
        <f>VLOOKUP($Q590,[9]Map!$D:$F,3,FALSE)</f>
        <v>AC5710 - Wages Salaries &amp; Benefits</v>
      </c>
      <c r="T590" s="245" t="str">
        <f>VLOOKUP(D590,[9]Map!$A$12:$B$21,2,FALSE)</f>
        <v>Mgl Acl Auto Reverse</v>
      </c>
      <c r="U590" s="5"/>
      <c r="V590" s="1" t="s">
        <v>117</v>
      </c>
      <c r="W590" s="1" t="s">
        <v>577</v>
      </c>
      <c r="X590" s="1" t="s">
        <v>578</v>
      </c>
    </row>
    <row r="591" spans="1:24" hidden="1" x14ac:dyDescent="0.15">
      <c r="A591" s="1" t="s">
        <v>98</v>
      </c>
      <c r="B591" s="1" t="s">
        <v>105</v>
      </c>
      <c r="C591" s="1" t="s">
        <v>77</v>
      </c>
      <c r="D591" s="1" t="s">
        <v>71</v>
      </c>
      <c r="E591" s="1" t="s">
        <v>78</v>
      </c>
      <c r="F591" s="1" t="s">
        <v>139</v>
      </c>
      <c r="G591" s="1"/>
      <c r="H591" s="1"/>
      <c r="I591" s="1" t="s">
        <v>106</v>
      </c>
      <c r="J591" s="4">
        <v>45322</v>
      </c>
      <c r="K591" s="4">
        <v>45322</v>
      </c>
      <c r="L591" s="1" t="s">
        <v>63</v>
      </c>
      <c r="M591" s="5">
        <v>-73244.479999999996</v>
      </c>
      <c r="N591" s="5" t="s">
        <v>64</v>
      </c>
      <c r="O591" s="5" t="s">
        <v>65</v>
      </c>
      <c r="P591" s="5" t="s">
        <v>66</v>
      </c>
      <c r="Q591" s="5" t="str">
        <f t="shared" si="9"/>
        <v>GL500.45900087</v>
      </c>
      <c r="R591" s="104" t="str">
        <f>VLOOKUP($Q591,[9]Map!$D:$F,2,FALSE)</f>
        <v>D7000 - Internal Recharge</v>
      </c>
      <c r="S591" s="104" t="str">
        <f>VLOOKUP($Q591,[9]Map!$D:$F,3,FALSE)</f>
        <v>AC7200 - Other Recharge</v>
      </c>
      <c r="T591" s="245" t="str">
        <f>VLOOKUP(D591,[9]Map!$A$12:$B$21,2,FALSE)</f>
        <v>Mgl Acl Auto Reverse</v>
      </c>
      <c r="U591" s="5"/>
      <c r="V591" s="1" t="s">
        <v>116</v>
      </c>
      <c r="W591" s="1" t="s">
        <v>548</v>
      </c>
      <c r="X591" s="1" t="s">
        <v>549</v>
      </c>
    </row>
    <row r="592" spans="1:24" hidden="1" x14ac:dyDescent="0.15">
      <c r="A592" s="1" t="s">
        <v>98</v>
      </c>
      <c r="B592" s="1" t="s">
        <v>105</v>
      </c>
      <c r="C592" s="1" t="s">
        <v>77</v>
      </c>
      <c r="D592" s="1" t="s">
        <v>71</v>
      </c>
      <c r="E592" s="1" t="s">
        <v>78</v>
      </c>
      <c r="F592" s="1" t="s">
        <v>139</v>
      </c>
      <c r="G592" s="1"/>
      <c r="H592" s="1"/>
      <c r="I592" s="1" t="s">
        <v>106</v>
      </c>
      <c r="J592" s="4">
        <v>45291</v>
      </c>
      <c r="K592" s="4">
        <v>45292</v>
      </c>
      <c r="L592" s="1" t="s">
        <v>63</v>
      </c>
      <c r="M592" s="5">
        <v>14575.37</v>
      </c>
      <c r="N592" s="5" t="s">
        <v>64</v>
      </c>
      <c r="O592" s="5" t="s">
        <v>65</v>
      </c>
      <c r="P592" s="5" t="s">
        <v>66</v>
      </c>
      <c r="Q592" s="5" t="str">
        <f t="shared" si="9"/>
        <v>GL500.45900087</v>
      </c>
      <c r="R592" s="104" t="str">
        <f>VLOOKUP($Q592,[9]Map!$D:$F,2,FALSE)</f>
        <v>D7000 - Internal Recharge</v>
      </c>
      <c r="S592" s="104" t="str">
        <f>VLOOKUP($Q592,[9]Map!$D:$F,3,FALSE)</f>
        <v>AC7200 - Other Recharge</v>
      </c>
      <c r="T592" s="245" t="str">
        <f>VLOOKUP(D592,[9]Map!$A$12:$B$21,2,FALSE)</f>
        <v>Mgl Acl Auto Reverse</v>
      </c>
      <c r="U592" s="5"/>
      <c r="V592" s="1" t="s">
        <v>115</v>
      </c>
      <c r="W592" s="1" t="s">
        <v>546</v>
      </c>
      <c r="X592" s="1" t="s">
        <v>547</v>
      </c>
    </row>
    <row r="593" spans="1:24" x14ac:dyDescent="0.15">
      <c r="A593" s="1" t="s">
        <v>98</v>
      </c>
      <c r="B593" s="1" t="s">
        <v>105</v>
      </c>
      <c r="C593" s="1" t="s">
        <v>77</v>
      </c>
      <c r="D593" s="1" t="s">
        <v>71</v>
      </c>
      <c r="E593" s="1" t="s">
        <v>78</v>
      </c>
      <c r="F593" s="1" t="s">
        <v>330</v>
      </c>
      <c r="G593" s="1"/>
      <c r="H593" s="1"/>
      <c r="I593" s="1" t="s">
        <v>106</v>
      </c>
      <c r="J593" s="4">
        <v>45351</v>
      </c>
      <c r="K593" s="4">
        <v>45351</v>
      </c>
      <c r="L593" s="1" t="s">
        <v>63</v>
      </c>
      <c r="M593" s="5">
        <v>-40037.53</v>
      </c>
      <c r="N593" s="5" t="s">
        <v>64</v>
      </c>
      <c r="O593" s="5" t="s">
        <v>65</v>
      </c>
      <c r="P593" s="5" t="s">
        <v>66</v>
      </c>
      <c r="Q593" s="5" t="str">
        <f t="shared" si="9"/>
        <v>GL500.45900087</v>
      </c>
      <c r="R593" s="104" t="str">
        <f>VLOOKUP($Q593,[9]Map!$D:$F,2,FALSE)</f>
        <v>D7000 - Internal Recharge</v>
      </c>
      <c r="S593" s="104" t="str">
        <f>VLOOKUP($Q593,[9]Map!$D:$F,3,FALSE)</f>
        <v>AC7200 - Other Recharge</v>
      </c>
      <c r="T593" s="245" t="str">
        <f>VLOOKUP(D593,[9]Map!$A$12:$B$21,2,FALSE)</f>
        <v>Mgl Acl Auto Reverse</v>
      </c>
      <c r="U593" s="5"/>
      <c r="V593" s="1" t="s">
        <v>116</v>
      </c>
      <c r="W593" s="1" t="s">
        <v>552</v>
      </c>
      <c r="X593" s="1" t="s">
        <v>553</v>
      </c>
    </row>
    <row r="594" spans="1:24" x14ac:dyDescent="0.15">
      <c r="A594" s="1" t="s">
        <v>98</v>
      </c>
      <c r="B594" s="1" t="s">
        <v>105</v>
      </c>
      <c r="C594" s="1" t="s">
        <v>77</v>
      </c>
      <c r="D594" s="1" t="s">
        <v>71</v>
      </c>
      <c r="E594" s="1" t="s">
        <v>78</v>
      </c>
      <c r="F594" s="1" t="s">
        <v>330</v>
      </c>
      <c r="G594" s="1"/>
      <c r="H594" s="1"/>
      <c r="I594" s="1" t="s">
        <v>106</v>
      </c>
      <c r="J594" s="4">
        <v>45322</v>
      </c>
      <c r="K594" s="4">
        <v>45323</v>
      </c>
      <c r="L594" s="1" t="s">
        <v>63</v>
      </c>
      <c r="M594" s="5">
        <v>73244.479999999996</v>
      </c>
      <c r="N594" s="5" t="s">
        <v>64</v>
      </c>
      <c r="O594" s="5" t="s">
        <v>65</v>
      </c>
      <c r="P594" s="5" t="s">
        <v>66</v>
      </c>
      <c r="Q594" s="5" t="str">
        <f t="shared" si="9"/>
        <v>GL500.45900087</v>
      </c>
      <c r="R594" s="104" t="str">
        <f>VLOOKUP($Q594,[9]Map!$D:$F,2,FALSE)</f>
        <v>D7000 - Internal Recharge</v>
      </c>
      <c r="S594" s="104" t="str">
        <f>VLOOKUP($Q594,[9]Map!$D:$F,3,FALSE)</f>
        <v>AC7200 - Other Recharge</v>
      </c>
      <c r="T594" s="245" t="str">
        <f>VLOOKUP(D594,[9]Map!$A$12:$B$21,2,FALSE)</f>
        <v>Mgl Acl Auto Reverse</v>
      </c>
      <c r="U594" s="5"/>
      <c r="V594" s="1" t="s">
        <v>115</v>
      </c>
      <c r="W594" s="1" t="s">
        <v>550</v>
      </c>
      <c r="X594" s="1" t="s">
        <v>551</v>
      </c>
    </row>
    <row r="595" spans="1:24" x14ac:dyDescent="0.15">
      <c r="A595" s="1" t="s">
        <v>98</v>
      </c>
      <c r="B595" s="1" t="s">
        <v>462</v>
      </c>
      <c r="C595" s="1" t="s">
        <v>463</v>
      </c>
      <c r="D595" s="1" t="s">
        <v>71</v>
      </c>
      <c r="E595" s="1" t="s">
        <v>459</v>
      </c>
      <c r="F595" s="1" t="s">
        <v>330</v>
      </c>
      <c r="G595" s="1"/>
      <c r="H595" s="1"/>
      <c r="I595" s="1" t="s">
        <v>106</v>
      </c>
      <c r="J595" s="4">
        <v>45351</v>
      </c>
      <c r="K595" s="4">
        <v>45351</v>
      </c>
      <c r="L595" s="1" t="s">
        <v>63</v>
      </c>
      <c r="M595" s="5">
        <v>47.5</v>
      </c>
      <c r="N595" s="5" t="s">
        <v>64</v>
      </c>
      <c r="O595" s="5" t="s">
        <v>65</v>
      </c>
      <c r="P595" s="5" t="s">
        <v>66</v>
      </c>
      <c r="Q595" s="5" t="str">
        <f t="shared" si="9"/>
        <v>GL500.53800058</v>
      </c>
      <c r="R595" s="104" t="str">
        <f>VLOOKUP($Q595,[9]Map!$D:$F,2,FALSE)</f>
        <v>D5420 - Travel Entertainment &amp; Meetings</v>
      </c>
      <c r="S595" s="104" t="str">
        <f>VLOOKUP($Q595,[9]Map!$D:$F,3,FALSE)</f>
        <v>AC5420 - Employee Travel &amp; Related Costs</v>
      </c>
      <c r="T595" s="245" t="str">
        <f>VLOOKUP(D595,[9]Map!$A$12:$B$21,2,FALSE)</f>
        <v>Mgl Acl Auto Reverse</v>
      </c>
      <c r="U595" s="5"/>
      <c r="V595" s="1" t="s">
        <v>116</v>
      </c>
      <c r="W595" s="1" t="s">
        <v>554</v>
      </c>
      <c r="X595" s="1" t="s">
        <v>555</v>
      </c>
    </row>
    <row r="596" spans="1:24" hidden="1" x14ac:dyDescent="0.15">
      <c r="A596" s="1" t="s">
        <v>98</v>
      </c>
      <c r="B596" s="1" t="s">
        <v>149</v>
      </c>
      <c r="C596" s="1" t="s">
        <v>150</v>
      </c>
      <c r="D596" s="1" t="s">
        <v>71</v>
      </c>
      <c r="E596" s="1" t="s">
        <v>459</v>
      </c>
      <c r="F596" s="1" t="s">
        <v>139</v>
      </c>
      <c r="G596" s="1"/>
      <c r="H596" s="1"/>
      <c r="I596" s="1" t="s">
        <v>106</v>
      </c>
      <c r="J596" s="4">
        <v>45322</v>
      </c>
      <c r="K596" s="4">
        <v>45322</v>
      </c>
      <c r="L596" s="1" t="s">
        <v>63</v>
      </c>
      <c r="M596" s="5">
        <v>2879.93</v>
      </c>
      <c r="N596" s="5" t="s">
        <v>64</v>
      </c>
      <c r="O596" s="5" t="s">
        <v>65</v>
      </c>
      <c r="P596" s="5" t="s">
        <v>66</v>
      </c>
      <c r="Q596" s="5" t="str">
        <f t="shared" si="9"/>
        <v>GL500.54200000</v>
      </c>
      <c r="R596" s="104" t="str">
        <f>VLOOKUP($Q596,[9]Map!$D:$F,2,FALSE)</f>
        <v>D5420 - Travel Entertainment &amp; Meetings</v>
      </c>
      <c r="S596" s="104" t="str">
        <f>VLOOKUP($Q596,[9]Map!$D:$F,3,FALSE)</f>
        <v>AC5420 - Employee Travel &amp; Related Costs</v>
      </c>
      <c r="T596" s="245" t="str">
        <f>VLOOKUP(D596,[9]Map!$A$12:$B$21,2,FALSE)</f>
        <v>Mgl Acl Auto Reverse</v>
      </c>
      <c r="U596" s="5"/>
      <c r="V596" s="1" t="s">
        <v>116</v>
      </c>
      <c r="W596" s="1" t="s">
        <v>558</v>
      </c>
      <c r="X596" s="1" t="s">
        <v>559</v>
      </c>
    </row>
    <row r="597" spans="1:24" x14ac:dyDescent="0.15">
      <c r="A597" s="1" t="s">
        <v>98</v>
      </c>
      <c r="B597" s="1" t="s">
        <v>149</v>
      </c>
      <c r="C597" s="1" t="s">
        <v>150</v>
      </c>
      <c r="D597" s="1" t="s">
        <v>71</v>
      </c>
      <c r="E597" s="1" t="s">
        <v>459</v>
      </c>
      <c r="F597" s="1" t="s">
        <v>330</v>
      </c>
      <c r="G597" s="1"/>
      <c r="H597" s="1"/>
      <c r="I597" s="1" t="s">
        <v>106</v>
      </c>
      <c r="J597" s="4">
        <v>45322</v>
      </c>
      <c r="K597" s="4">
        <v>45323</v>
      </c>
      <c r="L597" s="1" t="s">
        <v>63</v>
      </c>
      <c r="M597" s="5">
        <v>-2879.93</v>
      </c>
      <c r="N597" s="5" t="s">
        <v>64</v>
      </c>
      <c r="O597" s="5" t="s">
        <v>65</v>
      </c>
      <c r="P597" s="5" t="s">
        <v>66</v>
      </c>
      <c r="Q597" s="5" t="str">
        <f t="shared" si="9"/>
        <v>GL500.54200000</v>
      </c>
      <c r="R597" s="104" t="str">
        <f>VLOOKUP($Q597,[9]Map!$D:$F,2,FALSE)</f>
        <v>D5420 - Travel Entertainment &amp; Meetings</v>
      </c>
      <c r="S597" s="104" t="str">
        <f>VLOOKUP($Q597,[9]Map!$D:$F,3,FALSE)</f>
        <v>AC5420 - Employee Travel &amp; Related Costs</v>
      </c>
      <c r="T597" s="245" t="str">
        <f>VLOOKUP(D597,[9]Map!$A$12:$B$21,2,FALSE)</f>
        <v>Mgl Acl Auto Reverse</v>
      </c>
      <c r="U597" s="5"/>
      <c r="V597" s="1" t="s">
        <v>115</v>
      </c>
      <c r="W597" s="1" t="s">
        <v>560</v>
      </c>
      <c r="X597" s="1" t="s">
        <v>561</v>
      </c>
    </row>
    <row r="598" spans="1:24" x14ac:dyDescent="0.15">
      <c r="A598" s="1" t="s">
        <v>98</v>
      </c>
      <c r="B598" s="1" t="s">
        <v>149</v>
      </c>
      <c r="C598" s="1" t="s">
        <v>150</v>
      </c>
      <c r="D598" s="1" t="s">
        <v>71</v>
      </c>
      <c r="E598" s="1" t="s">
        <v>459</v>
      </c>
      <c r="F598" s="1" t="s">
        <v>330</v>
      </c>
      <c r="G598" s="1"/>
      <c r="H598" s="1"/>
      <c r="I598" s="1" t="s">
        <v>106</v>
      </c>
      <c r="J598" s="4">
        <v>45351</v>
      </c>
      <c r="K598" s="4">
        <v>45351</v>
      </c>
      <c r="L598" s="1" t="s">
        <v>63</v>
      </c>
      <c r="M598" s="5">
        <v>9460.73</v>
      </c>
      <c r="N598" s="5" t="s">
        <v>64</v>
      </c>
      <c r="O598" s="5" t="s">
        <v>65</v>
      </c>
      <c r="P598" s="5" t="s">
        <v>66</v>
      </c>
      <c r="Q598" s="5" t="str">
        <f t="shared" si="9"/>
        <v>GL500.54200000</v>
      </c>
      <c r="R598" s="104" t="str">
        <f>VLOOKUP($Q598,[9]Map!$D:$F,2,FALSE)</f>
        <v>D5420 - Travel Entertainment &amp; Meetings</v>
      </c>
      <c r="S598" s="104" t="str">
        <f>VLOOKUP($Q598,[9]Map!$D:$F,3,FALSE)</f>
        <v>AC5420 - Employee Travel &amp; Related Costs</v>
      </c>
      <c r="T598" s="245" t="str">
        <f>VLOOKUP(D598,[9]Map!$A$12:$B$21,2,FALSE)</f>
        <v>Mgl Acl Auto Reverse</v>
      </c>
      <c r="U598" s="5"/>
      <c r="V598" s="1" t="s">
        <v>116</v>
      </c>
      <c r="W598" s="1" t="s">
        <v>554</v>
      </c>
      <c r="X598" s="1" t="s">
        <v>555</v>
      </c>
    </row>
    <row r="599" spans="1:24" x14ac:dyDescent="0.15">
      <c r="A599" s="1" t="s">
        <v>98</v>
      </c>
      <c r="B599" s="1" t="s">
        <v>464</v>
      </c>
      <c r="C599" s="1" t="s">
        <v>465</v>
      </c>
      <c r="D599" s="1" t="s">
        <v>71</v>
      </c>
      <c r="E599" s="1" t="s">
        <v>459</v>
      </c>
      <c r="F599" s="1" t="s">
        <v>330</v>
      </c>
      <c r="G599" s="1"/>
      <c r="H599" s="1"/>
      <c r="I599" s="1" t="s">
        <v>106</v>
      </c>
      <c r="J599" s="4">
        <v>45351</v>
      </c>
      <c r="K599" s="4">
        <v>45351</v>
      </c>
      <c r="L599" s="1" t="s">
        <v>63</v>
      </c>
      <c r="M599" s="5">
        <v>1067.42</v>
      </c>
      <c r="N599" s="5" t="s">
        <v>64</v>
      </c>
      <c r="O599" s="5" t="s">
        <v>65</v>
      </c>
      <c r="P599" s="5" t="s">
        <v>66</v>
      </c>
      <c r="Q599" s="5" t="str">
        <f t="shared" si="9"/>
        <v>GL500.54200013</v>
      </c>
      <c r="R599" s="104" t="str">
        <f>VLOOKUP($Q599,[9]Map!$D:$F,2,FALSE)</f>
        <v>D5420 - Travel Entertainment &amp; Meetings</v>
      </c>
      <c r="S599" s="104" t="str">
        <f>VLOOKUP($Q599,[9]Map!$D:$F,3,FALSE)</f>
        <v>AC5420 - Employee Travel &amp; Related Costs</v>
      </c>
      <c r="T599" s="245" t="str">
        <f>VLOOKUP(D599,[9]Map!$A$12:$B$21,2,FALSE)</f>
        <v>Mgl Acl Auto Reverse</v>
      </c>
      <c r="U599" s="5"/>
      <c r="V599" s="1" t="s">
        <v>116</v>
      </c>
      <c r="W599" s="1" t="s">
        <v>554</v>
      </c>
      <c r="X599" s="1" t="s">
        <v>555</v>
      </c>
    </row>
    <row r="600" spans="1:24" x14ac:dyDescent="0.15">
      <c r="A600" s="1" t="s">
        <v>98</v>
      </c>
      <c r="B600" s="1" t="s">
        <v>480</v>
      </c>
      <c r="C600" s="1" t="s">
        <v>481</v>
      </c>
      <c r="D600" s="1" t="s">
        <v>71</v>
      </c>
      <c r="E600" s="1" t="s">
        <v>459</v>
      </c>
      <c r="F600" s="1" t="s">
        <v>330</v>
      </c>
      <c r="G600" s="1"/>
      <c r="H600" s="1"/>
      <c r="I600" s="1" t="s">
        <v>106</v>
      </c>
      <c r="J600" s="4">
        <v>45351</v>
      </c>
      <c r="K600" s="4">
        <v>45351</v>
      </c>
      <c r="L600" s="1" t="s">
        <v>63</v>
      </c>
      <c r="M600" s="5">
        <v>19.61</v>
      </c>
      <c r="N600" s="5" t="s">
        <v>64</v>
      </c>
      <c r="O600" s="5" t="s">
        <v>65</v>
      </c>
      <c r="P600" s="5" t="s">
        <v>66</v>
      </c>
      <c r="Q600" s="5" t="str">
        <f t="shared" si="9"/>
        <v>GL500.56300001</v>
      </c>
      <c r="R600" s="104" t="str">
        <f>VLOOKUP($Q600,[9]Map!$D:$F,2,FALSE)</f>
        <v>D5420 - Travel Entertainment &amp; Meetings</v>
      </c>
      <c r="S600" s="104" t="str">
        <f>VLOOKUP($Q600,[9]Map!$D:$F,3,FALSE)</f>
        <v>AC5630 - Entertaining</v>
      </c>
      <c r="T600" s="245" t="str">
        <f>VLOOKUP(D600,[9]Map!$A$12:$B$21,2,FALSE)</f>
        <v>Mgl Acl Auto Reverse</v>
      </c>
      <c r="U600" s="5"/>
      <c r="V600" s="1" t="s">
        <v>116</v>
      </c>
      <c r="W600" s="1" t="s">
        <v>554</v>
      </c>
      <c r="X600" s="1" t="s">
        <v>555</v>
      </c>
    </row>
    <row r="601" spans="1:24" hidden="1" x14ac:dyDescent="0.15">
      <c r="A601" s="1" t="s">
        <v>98</v>
      </c>
      <c r="B601" s="1" t="s">
        <v>107</v>
      </c>
      <c r="C601" s="1" t="s">
        <v>70</v>
      </c>
      <c r="D601" s="1" t="s">
        <v>71</v>
      </c>
      <c r="E601" s="1" t="s">
        <v>72</v>
      </c>
      <c r="F601" s="1" t="s">
        <v>139</v>
      </c>
      <c r="G601" s="1"/>
      <c r="H601" s="1"/>
      <c r="I601" s="1" t="s">
        <v>106</v>
      </c>
      <c r="J601" s="4">
        <v>45291</v>
      </c>
      <c r="K601" s="4">
        <v>45296</v>
      </c>
      <c r="L601" s="1" t="s">
        <v>63</v>
      </c>
      <c r="M601" s="5">
        <v>-5728.2</v>
      </c>
      <c r="N601" s="5" t="s">
        <v>64</v>
      </c>
      <c r="O601" s="5" t="s">
        <v>65</v>
      </c>
      <c r="P601" s="5" t="s">
        <v>66</v>
      </c>
      <c r="Q601" s="5" t="str">
        <f t="shared" si="9"/>
        <v>GL500.57100003</v>
      </c>
      <c r="R601" s="104" t="str">
        <f>VLOOKUP($Q601,[9]Map!$D:$F,2,FALSE)</f>
        <v>D5701 - Wages &amp; Other</v>
      </c>
      <c r="S601" s="104" t="str">
        <f>VLOOKUP($Q601,[9]Map!$D:$F,3,FALSE)</f>
        <v>AC5710 - Wages Salaries &amp; Benefits</v>
      </c>
      <c r="T601" s="245" t="str">
        <f>VLOOKUP(D601,[9]Map!$A$12:$B$21,2,FALSE)</f>
        <v>Mgl Acl Auto Reverse</v>
      </c>
      <c r="U601" s="5"/>
      <c r="V601" s="1" t="s">
        <v>115</v>
      </c>
      <c r="W601" s="1" t="s">
        <v>571</v>
      </c>
      <c r="X601" s="1" t="s">
        <v>572</v>
      </c>
    </row>
    <row r="602" spans="1:24" hidden="1" x14ac:dyDescent="0.15">
      <c r="A602" s="1" t="s">
        <v>98</v>
      </c>
      <c r="B602" s="1" t="s">
        <v>107</v>
      </c>
      <c r="C602" s="1" t="s">
        <v>70</v>
      </c>
      <c r="D602" s="1" t="s">
        <v>71</v>
      </c>
      <c r="E602" s="1" t="s">
        <v>72</v>
      </c>
      <c r="F602" s="1" t="s">
        <v>139</v>
      </c>
      <c r="G602" s="1"/>
      <c r="H602" s="1"/>
      <c r="I602" s="1" t="s">
        <v>106</v>
      </c>
      <c r="J602" s="4">
        <v>45322</v>
      </c>
      <c r="K602" s="4">
        <v>45322</v>
      </c>
      <c r="L602" s="1" t="s">
        <v>63</v>
      </c>
      <c r="M602" s="5">
        <v>7338.47</v>
      </c>
      <c r="N602" s="5" t="s">
        <v>64</v>
      </c>
      <c r="O602" s="5" t="s">
        <v>65</v>
      </c>
      <c r="P602" s="5" t="s">
        <v>66</v>
      </c>
      <c r="Q602" s="5" t="str">
        <f t="shared" si="9"/>
        <v>GL500.57100003</v>
      </c>
      <c r="R602" s="104" t="str">
        <f>VLOOKUP($Q602,[9]Map!$D:$F,2,FALSE)</f>
        <v>D5701 - Wages &amp; Other</v>
      </c>
      <c r="S602" s="104" t="str">
        <f>VLOOKUP($Q602,[9]Map!$D:$F,3,FALSE)</f>
        <v>AC5710 - Wages Salaries &amp; Benefits</v>
      </c>
      <c r="T602" s="245" t="str">
        <f>VLOOKUP(D602,[9]Map!$A$12:$B$21,2,FALSE)</f>
        <v>Mgl Acl Auto Reverse</v>
      </c>
      <c r="U602" s="5"/>
      <c r="V602" s="1" t="s">
        <v>117</v>
      </c>
      <c r="W602" s="1" t="s">
        <v>573</v>
      </c>
      <c r="X602" s="1" t="s">
        <v>574</v>
      </c>
    </row>
    <row r="603" spans="1:24" x14ac:dyDescent="0.15">
      <c r="A603" s="1" t="s">
        <v>98</v>
      </c>
      <c r="B603" s="1" t="s">
        <v>107</v>
      </c>
      <c r="C603" s="1" t="s">
        <v>70</v>
      </c>
      <c r="D603" s="1" t="s">
        <v>71</v>
      </c>
      <c r="E603" s="1" t="s">
        <v>72</v>
      </c>
      <c r="F603" s="1" t="s">
        <v>330</v>
      </c>
      <c r="G603" s="1"/>
      <c r="H603" s="1"/>
      <c r="I603" s="1" t="s">
        <v>106</v>
      </c>
      <c r="J603" s="4">
        <v>45322</v>
      </c>
      <c r="K603" s="4">
        <v>45327</v>
      </c>
      <c r="L603" s="1" t="s">
        <v>63</v>
      </c>
      <c r="M603" s="5">
        <v>-7338.47</v>
      </c>
      <c r="N603" s="5" t="s">
        <v>64</v>
      </c>
      <c r="O603" s="5" t="s">
        <v>65</v>
      </c>
      <c r="P603" s="5" t="s">
        <v>66</v>
      </c>
      <c r="Q603" s="5" t="str">
        <f t="shared" si="9"/>
        <v>GL500.57100003</v>
      </c>
      <c r="R603" s="104" t="str">
        <f>VLOOKUP($Q603,[9]Map!$D:$F,2,FALSE)</f>
        <v>D5701 - Wages &amp; Other</v>
      </c>
      <c r="S603" s="104" t="str">
        <f>VLOOKUP($Q603,[9]Map!$D:$F,3,FALSE)</f>
        <v>AC5710 - Wages Salaries &amp; Benefits</v>
      </c>
      <c r="T603" s="245" t="str">
        <f>VLOOKUP(D603,[9]Map!$A$12:$B$21,2,FALSE)</f>
        <v>Mgl Acl Auto Reverse</v>
      </c>
      <c r="U603" s="5"/>
      <c r="V603" s="1" t="s">
        <v>115</v>
      </c>
      <c r="W603" s="1" t="s">
        <v>575</v>
      </c>
      <c r="X603" s="1" t="s">
        <v>576</v>
      </c>
    </row>
    <row r="604" spans="1:24" x14ac:dyDescent="0.15">
      <c r="A604" s="1" t="s">
        <v>98</v>
      </c>
      <c r="B604" s="1" t="s">
        <v>107</v>
      </c>
      <c r="C604" s="1" t="s">
        <v>70</v>
      </c>
      <c r="D604" s="1" t="s">
        <v>71</v>
      </c>
      <c r="E604" s="1" t="s">
        <v>72</v>
      </c>
      <c r="F604" s="1" t="s">
        <v>330</v>
      </c>
      <c r="G604" s="1"/>
      <c r="H604" s="1"/>
      <c r="I604" s="1" t="s">
        <v>106</v>
      </c>
      <c r="J604" s="4">
        <v>45352</v>
      </c>
      <c r="K604" s="4">
        <v>45351</v>
      </c>
      <c r="L604" s="1" t="s">
        <v>63</v>
      </c>
      <c r="M604" s="5">
        <v>8255.7800000000007</v>
      </c>
      <c r="N604" s="5" t="s">
        <v>64</v>
      </c>
      <c r="O604" s="5" t="s">
        <v>65</v>
      </c>
      <c r="P604" s="5" t="s">
        <v>66</v>
      </c>
      <c r="Q604" s="5" t="str">
        <f t="shared" si="9"/>
        <v>GL500.57100003</v>
      </c>
      <c r="R604" s="104" t="str">
        <f>VLOOKUP($Q604,[9]Map!$D:$F,2,FALSE)</f>
        <v>D5701 - Wages &amp; Other</v>
      </c>
      <c r="S604" s="104" t="str">
        <f>VLOOKUP($Q604,[9]Map!$D:$F,3,FALSE)</f>
        <v>AC5710 - Wages Salaries &amp; Benefits</v>
      </c>
      <c r="T604" s="245" t="str">
        <f>VLOOKUP(D604,[9]Map!$A$12:$B$21,2,FALSE)</f>
        <v>Mgl Acl Auto Reverse</v>
      </c>
      <c r="U604" s="5"/>
      <c r="V604" s="1" t="s">
        <v>117</v>
      </c>
      <c r="W604" s="1" t="s">
        <v>577</v>
      </c>
      <c r="X604" s="1" t="s">
        <v>578</v>
      </c>
    </row>
    <row r="605" spans="1:24" hidden="1" x14ac:dyDescent="0.15">
      <c r="A605" s="1" t="s">
        <v>182</v>
      </c>
      <c r="B605" s="1" t="s">
        <v>105</v>
      </c>
      <c r="C605" s="1" t="s">
        <v>77</v>
      </c>
      <c r="D605" s="1" t="s">
        <v>71</v>
      </c>
      <c r="E605" s="1" t="s">
        <v>78</v>
      </c>
      <c r="F605" s="1" t="s">
        <v>139</v>
      </c>
      <c r="G605" s="1"/>
      <c r="H605" s="1"/>
      <c r="I605" s="1" t="s">
        <v>106</v>
      </c>
      <c r="J605" s="4">
        <v>45322</v>
      </c>
      <c r="K605" s="4">
        <v>45322</v>
      </c>
      <c r="L605" s="1" t="s">
        <v>63</v>
      </c>
      <c r="M605" s="5">
        <v>-16752.11</v>
      </c>
      <c r="N605" s="5" t="s">
        <v>64</v>
      </c>
      <c r="O605" s="5" t="s">
        <v>65</v>
      </c>
      <c r="P605" s="5" t="s">
        <v>66</v>
      </c>
      <c r="Q605" s="5" t="str">
        <f t="shared" si="9"/>
        <v>GL500.45900087</v>
      </c>
      <c r="R605" s="104" t="str">
        <f>VLOOKUP($Q605,[9]Map!$D:$F,2,FALSE)</f>
        <v>D7000 - Internal Recharge</v>
      </c>
      <c r="S605" s="104" t="str">
        <f>VLOOKUP($Q605,[9]Map!$D:$F,3,FALSE)</f>
        <v>AC7200 - Other Recharge</v>
      </c>
      <c r="T605" s="245" t="str">
        <f>VLOOKUP(D605,[9]Map!$A$12:$B$21,2,FALSE)</f>
        <v>Mgl Acl Auto Reverse</v>
      </c>
      <c r="U605" s="5"/>
      <c r="V605" s="1" t="s">
        <v>116</v>
      </c>
      <c r="W605" s="1" t="s">
        <v>548</v>
      </c>
      <c r="X605" s="1" t="s">
        <v>549</v>
      </c>
    </row>
    <row r="606" spans="1:24" hidden="1" x14ac:dyDescent="0.15">
      <c r="A606" s="1" t="s">
        <v>182</v>
      </c>
      <c r="B606" s="1" t="s">
        <v>105</v>
      </c>
      <c r="C606" s="1" t="s">
        <v>77</v>
      </c>
      <c r="D606" s="1" t="s">
        <v>71</v>
      </c>
      <c r="E606" s="1" t="s">
        <v>78</v>
      </c>
      <c r="F606" s="1" t="s">
        <v>139</v>
      </c>
      <c r="G606" s="1"/>
      <c r="H606" s="1"/>
      <c r="I606" s="1" t="s">
        <v>106</v>
      </c>
      <c r="J606" s="4">
        <v>45291</v>
      </c>
      <c r="K606" s="4">
        <v>45292</v>
      </c>
      <c r="L606" s="1" t="s">
        <v>63</v>
      </c>
      <c r="M606" s="5">
        <v>1468.41</v>
      </c>
      <c r="N606" s="5" t="s">
        <v>64</v>
      </c>
      <c r="O606" s="5" t="s">
        <v>65</v>
      </c>
      <c r="P606" s="5" t="s">
        <v>66</v>
      </c>
      <c r="Q606" s="5" t="str">
        <f t="shared" si="9"/>
        <v>GL500.45900087</v>
      </c>
      <c r="R606" s="104" t="str">
        <f>VLOOKUP($Q606,[9]Map!$D:$F,2,FALSE)</f>
        <v>D7000 - Internal Recharge</v>
      </c>
      <c r="S606" s="104" t="str">
        <f>VLOOKUP($Q606,[9]Map!$D:$F,3,FALSE)</f>
        <v>AC7200 - Other Recharge</v>
      </c>
      <c r="T606" s="245" t="str">
        <f>VLOOKUP(D606,[9]Map!$A$12:$B$21,2,FALSE)</f>
        <v>Mgl Acl Auto Reverse</v>
      </c>
      <c r="U606" s="5"/>
      <c r="V606" s="1" t="s">
        <v>115</v>
      </c>
      <c r="W606" s="1" t="s">
        <v>546</v>
      </c>
      <c r="X606" s="1" t="s">
        <v>547</v>
      </c>
    </row>
    <row r="607" spans="1:24" hidden="1" x14ac:dyDescent="0.15">
      <c r="A607" s="1" t="s">
        <v>182</v>
      </c>
      <c r="B607" s="1" t="s">
        <v>105</v>
      </c>
      <c r="C607" s="1" t="s">
        <v>77</v>
      </c>
      <c r="D607" s="1" t="s">
        <v>71</v>
      </c>
      <c r="E607" s="1" t="s">
        <v>78</v>
      </c>
      <c r="F607" s="1" t="s">
        <v>330</v>
      </c>
      <c r="G607" s="1"/>
      <c r="H607" s="1"/>
      <c r="I607" s="1" t="s">
        <v>106</v>
      </c>
      <c r="J607" s="4">
        <v>45351</v>
      </c>
      <c r="K607" s="4">
        <v>45351</v>
      </c>
      <c r="L607" s="1" t="s">
        <v>63</v>
      </c>
      <c r="M607" s="5">
        <v>-17953.7</v>
      </c>
      <c r="N607" s="5" t="s">
        <v>64</v>
      </c>
      <c r="O607" s="5" t="s">
        <v>65</v>
      </c>
      <c r="P607" s="5" t="s">
        <v>66</v>
      </c>
      <c r="Q607" s="5" t="str">
        <f t="shared" si="9"/>
        <v>GL500.45900087</v>
      </c>
      <c r="R607" s="104" t="str">
        <f>VLOOKUP($Q607,[9]Map!$D:$F,2,FALSE)</f>
        <v>D7000 - Internal Recharge</v>
      </c>
      <c r="S607" s="104" t="str">
        <f>VLOOKUP($Q607,[9]Map!$D:$F,3,FALSE)</f>
        <v>AC7200 - Other Recharge</v>
      </c>
      <c r="T607" s="245" t="str">
        <f>VLOOKUP(D607,[9]Map!$A$12:$B$21,2,FALSE)</f>
        <v>Mgl Acl Auto Reverse</v>
      </c>
      <c r="U607" s="5"/>
      <c r="V607" s="1" t="s">
        <v>116</v>
      </c>
      <c r="W607" s="1" t="s">
        <v>552</v>
      </c>
      <c r="X607" s="1" t="s">
        <v>553</v>
      </c>
    </row>
    <row r="608" spans="1:24" hidden="1" x14ac:dyDescent="0.15">
      <c r="A608" s="1" t="s">
        <v>182</v>
      </c>
      <c r="B608" s="1" t="s">
        <v>105</v>
      </c>
      <c r="C608" s="1" t="s">
        <v>77</v>
      </c>
      <c r="D608" s="1" t="s">
        <v>71</v>
      </c>
      <c r="E608" s="1" t="s">
        <v>78</v>
      </c>
      <c r="F608" s="1" t="s">
        <v>330</v>
      </c>
      <c r="G608" s="1"/>
      <c r="H608" s="1"/>
      <c r="I608" s="1" t="s">
        <v>106</v>
      </c>
      <c r="J608" s="4">
        <v>45322</v>
      </c>
      <c r="K608" s="4">
        <v>45323</v>
      </c>
      <c r="L608" s="1" t="s">
        <v>63</v>
      </c>
      <c r="M608" s="5">
        <v>16752.11</v>
      </c>
      <c r="N608" s="5" t="s">
        <v>64</v>
      </c>
      <c r="O608" s="5" t="s">
        <v>65</v>
      </c>
      <c r="P608" s="5" t="s">
        <v>66</v>
      </c>
      <c r="Q608" s="5" t="str">
        <f t="shared" si="9"/>
        <v>GL500.45900087</v>
      </c>
      <c r="R608" s="104" t="str">
        <f>VLOOKUP($Q608,[9]Map!$D:$F,2,FALSE)</f>
        <v>D7000 - Internal Recharge</v>
      </c>
      <c r="S608" s="104" t="str">
        <f>VLOOKUP($Q608,[9]Map!$D:$F,3,FALSE)</f>
        <v>AC7200 - Other Recharge</v>
      </c>
      <c r="T608" s="245" t="str">
        <f>VLOOKUP(D608,[9]Map!$A$12:$B$21,2,FALSE)</f>
        <v>Mgl Acl Auto Reverse</v>
      </c>
      <c r="U608" s="5"/>
      <c r="V608" s="1" t="s">
        <v>115</v>
      </c>
      <c r="W608" s="1" t="s">
        <v>550</v>
      </c>
      <c r="X608" s="1" t="s">
        <v>551</v>
      </c>
    </row>
    <row r="609" spans="1:24" hidden="1" x14ac:dyDescent="0.15">
      <c r="A609" s="1" t="s">
        <v>182</v>
      </c>
      <c r="B609" s="1" t="s">
        <v>149</v>
      </c>
      <c r="C609" s="1" t="s">
        <v>150</v>
      </c>
      <c r="D609" s="1" t="s">
        <v>71</v>
      </c>
      <c r="E609" s="1" t="s">
        <v>459</v>
      </c>
      <c r="F609" s="1" t="s">
        <v>139</v>
      </c>
      <c r="G609" s="1"/>
      <c r="H609" s="1"/>
      <c r="I609" s="1" t="s">
        <v>106</v>
      </c>
      <c r="J609" s="4">
        <v>45291</v>
      </c>
      <c r="K609" s="4">
        <v>45292</v>
      </c>
      <c r="L609" s="1" t="s">
        <v>63</v>
      </c>
      <c r="M609" s="5">
        <v>-53.81</v>
      </c>
      <c r="N609" s="5" t="s">
        <v>64</v>
      </c>
      <c r="O609" s="5" t="s">
        <v>65</v>
      </c>
      <c r="P609" s="5" t="s">
        <v>66</v>
      </c>
      <c r="Q609" s="5" t="str">
        <f t="shared" si="9"/>
        <v>GL500.54200000</v>
      </c>
      <c r="R609" s="104" t="str">
        <f>VLOOKUP($Q609,[9]Map!$D:$F,2,FALSE)</f>
        <v>D5420 - Travel Entertainment &amp; Meetings</v>
      </c>
      <c r="S609" s="104" t="str">
        <f>VLOOKUP($Q609,[9]Map!$D:$F,3,FALSE)</f>
        <v>AC5420 - Employee Travel &amp; Related Costs</v>
      </c>
      <c r="T609" s="245" t="str">
        <f>VLOOKUP(D609,[9]Map!$A$12:$B$21,2,FALSE)</f>
        <v>Mgl Acl Auto Reverse</v>
      </c>
      <c r="U609" s="5"/>
      <c r="V609" s="1" t="s">
        <v>115</v>
      </c>
      <c r="W609" s="1" t="s">
        <v>556</v>
      </c>
      <c r="X609" s="1" t="s">
        <v>557</v>
      </c>
    </row>
    <row r="610" spans="1:24" hidden="1" x14ac:dyDescent="0.15">
      <c r="A610" s="1" t="s">
        <v>182</v>
      </c>
      <c r="B610" s="1" t="s">
        <v>149</v>
      </c>
      <c r="C610" s="1" t="s">
        <v>150</v>
      </c>
      <c r="D610" s="1" t="s">
        <v>71</v>
      </c>
      <c r="E610" s="1" t="s">
        <v>459</v>
      </c>
      <c r="F610" s="1" t="s">
        <v>330</v>
      </c>
      <c r="G610" s="1"/>
      <c r="H610" s="1"/>
      <c r="I610" s="1" t="s">
        <v>106</v>
      </c>
      <c r="J610" s="4">
        <v>45351</v>
      </c>
      <c r="K610" s="4">
        <v>45351</v>
      </c>
      <c r="L610" s="1" t="s">
        <v>63</v>
      </c>
      <c r="M610" s="5">
        <v>34.04</v>
      </c>
      <c r="N610" s="5" t="s">
        <v>64</v>
      </c>
      <c r="O610" s="5" t="s">
        <v>65</v>
      </c>
      <c r="P610" s="5" t="s">
        <v>66</v>
      </c>
      <c r="Q610" s="5" t="str">
        <f t="shared" si="9"/>
        <v>GL500.54200000</v>
      </c>
      <c r="R610" s="104" t="str">
        <f>VLOOKUP($Q610,[9]Map!$D:$F,2,FALSE)</f>
        <v>D5420 - Travel Entertainment &amp; Meetings</v>
      </c>
      <c r="S610" s="104" t="str">
        <f>VLOOKUP($Q610,[9]Map!$D:$F,3,FALSE)</f>
        <v>AC5420 - Employee Travel &amp; Related Costs</v>
      </c>
      <c r="T610" s="245" t="str">
        <f>VLOOKUP(D610,[9]Map!$A$12:$B$21,2,FALSE)</f>
        <v>Mgl Acl Auto Reverse</v>
      </c>
      <c r="U610" s="5"/>
      <c r="V610" s="1" t="s">
        <v>116</v>
      </c>
      <c r="W610" s="1" t="s">
        <v>554</v>
      </c>
      <c r="X610" s="1" t="s">
        <v>555</v>
      </c>
    </row>
    <row r="611" spans="1:24" hidden="1" x14ac:dyDescent="0.15">
      <c r="A611" s="1" t="s">
        <v>182</v>
      </c>
      <c r="B611" s="1" t="s">
        <v>107</v>
      </c>
      <c r="C611" s="1" t="s">
        <v>70</v>
      </c>
      <c r="D611" s="1" t="s">
        <v>71</v>
      </c>
      <c r="E611" s="1" t="s">
        <v>72</v>
      </c>
      <c r="F611" s="1" t="s">
        <v>139</v>
      </c>
      <c r="G611" s="1"/>
      <c r="H611" s="1"/>
      <c r="I611" s="1" t="s">
        <v>106</v>
      </c>
      <c r="J611" s="4">
        <v>45291</v>
      </c>
      <c r="K611" s="4">
        <v>45296</v>
      </c>
      <c r="L611" s="1" t="s">
        <v>63</v>
      </c>
      <c r="M611" s="5">
        <v>-2980.77</v>
      </c>
      <c r="N611" s="5" t="s">
        <v>64</v>
      </c>
      <c r="O611" s="5" t="s">
        <v>65</v>
      </c>
      <c r="P611" s="5" t="s">
        <v>66</v>
      </c>
      <c r="Q611" s="5" t="str">
        <f t="shared" si="9"/>
        <v>GL500.57100003</v>
      </c>
      <c r="R611" s="104" t="str">
        <f>VLOOKUP($Q611,[9]Map!$D:$F,2,FALSE)</f>
        <v>D5701 - Wages &amp; Other</v>
      </c>
      <c r="S611" s="104" t="str">
        <f>VLOOKUP($Q611,[9]Map!$D:$F,3,FALSE)</f>
        <v>AC5710 - Wages Salaries &amp; Benefits</v>
      </c>
      <c r="T611" s="245" t="str">
        <f>VLOOKUP(D611,[9]Map!$A$12:$B$21,2,FALSE)</f>
        <v>Mgl Acl Auto Reverse</v>
      </c>
      <c r="U611" s="5"/>
      <c r="V611" s="1" t="s">
        <v>115</v>
      </c>
      <c r="W611" s="1" t="s">
        <v>571</v>
      </c>
      <c r="X611" s="1" t="s">
        <v>572</v>
      </c>
    </row>
    <row r="612" spans="1:24" hidden="1" x14ac:dyDescent="0.15">
      <c r="A612" s="1" t="s">
        <v>182</v>
      </c>
      <c r="B612" s="1" t="s">
        <v>107</v>
      </c>
      <c r="C612" s="1" t="s">
        <v>70</v>
      </c>
      <c r="D612" s="1" t="s">
        <v>71</v>
      </c>
      <c r="E612" s="1" t="s">
        <v>72</v>
      </c>
      <c r="F612" s="1" t="s">
        <v>139</v>
      </c>
      <c r="G612" s="1"/>
      <c r="H612" s="1"/>
      <c r="I612" s="1" t="s">
        <v>106</v>
      </c>
      <c r="J612" s="4">
        <v>45322</v>
      </c>
      <c r="K612" s="4">
        <v>45322</v>
      </c>
      <c r="L612" s="1" t="s">
        <v>63</v>
      </c>
      <c r="M612" s="5">
        <v>4769.2299999999996</v>
      </c>
      <c r="N612" s="5" t="s">
        <v>64</v>
      </c>
      <c r="O612" s="5" t="s">
        <v>65</v>
      </c>
      <c r="P612" s="5" t="s">
        <v>66</v>
      </c>
      <c r="Q612" s="5" t="str">
        <f t="shared" si="9"/>
        <v>GL500.57100003</v>
      </c>
      <c r="R612" s="104" t="str">
        <f>VLOOKUP($Q612,[9]Map!$D:$F,2,FALSE)</f>
        <v>D5701 - Wages &amp; Other</v>
      </c>
      <c r="S612" s="104" t="str">
        <f>VLOOKUP($Q612,[9]Map!$D:$F,3,FALSE)</f>
        <v>AC5710 - Wages Salaries &amp; Benefits</v>
      </c>
      <c r="T612" s="245" t="str">
        <f>VLOOKUP(D612,[9]Map!$A$12:$B$21,2,FALSE)</f>
        <v>Mgl Acl Auto Reverse</v>
      </c>
      <c r="U612" s="5"/>
      <c r="V612" s="1" t="s">
        <v>117</v>
      </c>
      <c r="W612" s="1" t="s">
        <v>573</v>
      </c>
      <c r="X612" s="1" t="s">
        <v>574</v>
      </c>
    </row>
    <row r="613" spans="1:24" hidden="1" x14ac:dyDescent="0.15">
      <c r="A613" s="1" t="s">
        <v>182</v>
      </c>
      <c r="B613" s="1" t="s">
        <v>107</v>
      </c>
      <c r="C613" s="1" t="s">
        <v>70</v>
      </c>
      <c r="D613" s="1" t="s">
        <v>71</v>
      </c>
      <c r="E613" s="1" t="s">
        <v>72</v>
      </c>
      <c r="F613" s="1" t="s">
        <v>330</v>
      </c>
      <c r="G613" s="1"/>
      <c r="H613" s="1"/>
      <c r="I613" s="1" t="s">
        <v>106</v>
      </c>
      <c r="J613" s="4">
        <v>45322</v>
      </c>
      <c r="K613" s="4">
        <v>45327</v>
      </c>
      <c r="L613" s="1" t="s">
        <v>63</v>
      </c>
      <c r="M613" s="5">
        <v>-4769.2299999999996</v>
      </c>
      <c r="N613" s="5" t="s">
        <v>64</v>
      </c>
      <c r="O613" s="5" t="s">
        <v>65</v>
      </c>
      <c r="P613" s="5" t="s">
        <v>66</v>
      </c>
      <c r="Q613" s="5" t="str">
        <f t="shared" si="9"/>
        <v>GL500.57100003</v>
      </c>
      <c r="R613" s="104" t="str">
        <f>VLOOKUP($Q613,[9]Map!$D:$F,2,FALSE)</f>
        <v>D5701 - Wages &amp; Other</v>
      </c>
      <c r="S613" s="104" t="str">
        <f>VLOOKUP($Q613,[9]Map!$D:$F,3,FALSE)</f>
        <v>AC5710 - Wages Salaries &amp; Benefits</v>
      </c>
      <c r="T613" s="245" t="str">
        <f>VLOOKUP(D613,[9]Map!$A$12:$B$21,2,FALSE)</f>
        <v>Mgl Acl Auto Reverse</v>
      </c>
      <c r="U613" s="5"/>
      <c r="V613" s="1" t="s">
        <v>115</v>
      </c>
      <c r="W613" s="1" t="s">
        <v>575</v>
      </c>
      <c r="X613" s="1" t="s">
        <v>576</v>
      </c>
    </row>
    <row r="614" spans="1:24" hidden="1" x14ac:dyDescent="0.15">
      <c r="A614" s="1" t="s">
        <v>182</v>
      </c>
      <c r="B614" s="1" t="s">
        <v>107</v>
      </c>
      <c r="C614" s="1" t="s">
        <v>70</v>
      </c>
      <c r="D614" s="1" t="s">
        <v>71</v>
      </c>
      <c r="E614" s="1" t="s">
        <v>72</v>
      </c>
      <c r="F614" s="1" t="s">
        <v>330</v>
      </c>
      <c r="G614" s="1"/>
      <c r="H614" s="1"/>
      <c r="I614" s="1" t="s">
        <v>106</v>
      </c>
      <c r="J614" s="4">
        <v>45352</v>
      </c>
      <c r="K614" s="4">
        <v>45351</v>
      </c>
      <c r="L614" s="1" t="s">
        <v>63</v>
      </c>
      <c r="M614" s="5">
        <v>5365.39</v>
      </c>
      <c r="N614" s="5" t="s">
        <v>64</v>
      </c>
      <c r="O614" s="5" t="s">
        <v>65</v>
      </c>
      <c r="P614" s="5" t="s">
        <v>66</v>
      </c>
      <c r="Q614" s="5" t="str">
        <f t="shared" si="9"/>
        <v>GL500.57100003</v>
      </c>
      <c r="R614" s="104" t="str">
        <f>VLOOKUP($Q614,[9]Map!$D:$F,2,FALSE)</f>
        <v>D5701 - Wages &amp; Other</v>
      </c>
      <c r="S614" s="104" t="str">
        <f>VLOOKUP($Q614,[9]Map!$D:$F,3,FALSE)</f>
        <v>AC5710 - Wages Salaries &amp; Benefits</v>
      </c>
      <c r="T614" s="245" t="str">
        <f>VLOOKUP(D614,[9]Map!$A$12:$B$21,2,FALSE)</f>
        <v>Mgl Acl Auto Reverse</v>
      </c>
      <c r="U614" s="5"/>
      <c r="V614" s="1" t="s">
        <v>117</v>
      </c>
      <c r="W614" s="1" t="s">
        <v>577</v>
      </c>
      <c r="X614" s="1" t="s">
        <v>578</v>
      </c>
    </row>
    <row r="615" spans="1:24" hidden="1" x14ac:dyDescent="0.15">
      <c r="A615" s="1" t="s">
        <v>185</v>
      </c>
      <c r="B615" s="1" t="s">
        <v>105</v>
      </c>
      <c r="C615" s="1" t="s">
        <v>77</v>
      </c>
      <c r="D615" s="1" t="s">
        <v>71</v>
      </c>
      <c r="E615" s="1" t="s">
        <v>78</v>
      </c>
      <c r="F615" s="1" t="s">
        <v>139</v>
      </c>
      <c r="G615" s="1"/>
      <c r="H615" s="1"/>
      <c r="I615" s="1" t="s">
        <v>106</v>
      </c>
      <c r="J615" s="4">
        <v>45322</v>
      </c>
      <c r="K615" s="4">
        <v>45322</v>
      </c>
      <c r="L615" s="1" t="s">
        <v>63</v>
      </c>
      <c r="M615" s="5">
        <v>-103947.65</v>
      </c>
      <c r="N615" s="5" t="s">
        <v>64</v>
      </c>
      <c r="O615" s="5" t="s">
        <v>65</v>
      </c>
      <c r="P615" s="5" t="s">
        <v>66</v>
      </c>
      <c r="Q615" s="5" t="str">
        <f t="shared" si="9"/>
        <v>GL500.45900087</v>
      </c>
      <c r="R615" s="104" t="str">
        <f>VLOOKUP($Q615,[9]Map!$D:$F,2,FALSE)</f>
        <v>D7000 - Internal Recharge</v>
      </c>
      <c r="S615" s="104" t="str">
        <f>VLOOKUP($Q615,[9]Map!$D:$F,3,FALSE)</f>
        <v>AC7200 - Other Recharge</v>
      </c>
      <c r="T615" s="245" t="str">
        <f>VLOOKUP(D615,[9]Map!$A$12:$B$21,2,FALSE)</f>
        <v>Mgl Acl Auto Reverse</v>
      </c>
      <c r="U615" s="5"/>
      <c r="V615" s="1" t="s">
        <v>116</v>
      </c>
      <c r="W615" s="1" t="s">
        <v>548</v>
      </c>
      <c r="X615" s="1" t="s">
        <v>549</v>
      </c>
    </row>
    <row r="616" spans="1:24" hidden="1" x14ac:dyDescent="0.15">
      <c r="A616" s="1" t="s">
        <v>185</v>
      </c>
      <c r="B616" s="1" t="s">
        <v>105</v>
      </c>
      <c r="C616" s="1" t="s">
        <v>77</v>
      </c>
      <c r="D616" s="1" t="s">
        <v>71</v>
      </c>
      <c r="E616" s="1" t="s">
        <v>78</v>
      </c>
      <c r="F616" s="1" t="s">
        <v>139</v>
      </c>
      <c r="G616" s="1"/>
      <c r="H616" s="1"/>
      <c r="I616" s="1" t="s">
        <v>106</v>
      </c>
      <c r="J616" s="4">
        <v>45291</v>
      </c>
      <c r="K616" s="4">
        <v>45292</v>
      </c>
      <c r="L616" s="1" t="s">
        <v>63</v>
      </c>
      <c r="M616" s="5">
        <v>26879.23</v>
      </c>
      <c r="N616" s="5" t="s">
        <v>64</v>
      </c>
      <c r="O616" s="5" t="s">
        <v>65</v>
      </c>
      <c r="P616" s="5" t="s">
        <v>66</v>
      </c>
      <c r="Q616" s="5" t="str">
        <f t="shared" si="9"/>
        <v>GL500.45900087</v>
      </c>
      <c r="R616" s="104" t="str">
        <f>VLOOKUP($Q616,[9]Map!$D:$F,2,FALSE)</f>
        <v>D7000 - Internal Recharge</v>
      </c>
      <c r="S616" s="104" t="str">
        <f>VLOOKUP($Q616,[9]Map!$D:$F,3,FALSE)</f>
        <v>AC7200 - Other Recharge</v>
      </c>
      <c r="T616" s="245" t="str">
        <f>VLOOKUP(D616,[9]Map!$A$12:$B$21,2,FALSE)</f>
        <v>Mgl Acl Auto Reverse</v>
      </c>
      <c r="U616" s="5"/>
      <c r="V616" s="1" t="s">
        <v>115</v>
      </c>
      <c r="W616" s="1" t="s">
        <v>546</v>
      </c>
      <c r="X616" s="1" t="s">
        <v>547</v>
      </c>
    </row>
    <row r="617" spans="1:24" hidden="1" x14ac:dyDescent="0.15">
      <c r="A617" s="1" t="s">
        <v>185</v>
      </c>
      <c r="B617" s="1" t="s">
        <v>105</v>
      </c>
      <c r="C617" s="1" t="s">
        <v>77</v>
      </c>
      <c r="D617" s="1" t="s">
        <v>71</v>
      </c>
      <c r="E617" s="1" t="s">
        <v>78</v>
      </c>
      <c r="F617" s="1" t="s">
        <v>330</v>
      </c>
      <c r="G617" s="1"/>
      <c r="H617" s="1"/>
      <c r="I617" s="1" t="s">
        <v>106</v>
      </c>
      <c r="J617" s="4">
        <v>45351</v>
      </c>
      <c r="K617" s="4">
        <v>45351</v>
      </c>
      <c r="L617" s="1" t="s">
        <v>63</v>
      </c>
      <c r="M617" s="5">
        <v>-105292.9</v>
      </c>
      <c r="N617" s="5" t="s">
        <v>64</v>
      </c>
      <c r="O617" s="5" t="s">
        <v>65</v>
      </c>
      <c r="P617" s="5" t="s">
        <v>66</v>
      </c>
      <c r="Q617" s="5" t="str">
        <f t="shared" si="9"/>
        <v>GL500.45900087</v>
      </c>
      <c r="R617" s="104" t="str">
        <f>VLOOKUP($Q617,[9]Map!$D:$F,2,FALSE)</f>
        <v>D7000 - Internal Recharge</v>
      </c>
      <c r="S617" s="104" t="str">
        <f>VLOOKUP($Q617,[9]Map!$D:$F,3,FALSE)</f>
        <v>AC7200 - Other Recharge</v>
      </c>
      <c r="T617" s="245" t="str">
        <f>VLOOKUP(D617,[9]Map!$A$12:$B$21,2,FALSE)</f>
        <v>Mgl Acl Auto Reverse</v>
      </c>
      <c r="U617" s="5"/>
      <c r="V617" s="1" t="s">
        <v>116</v>
      </c>
      <c r="W617" s="1" t="s">
        <v>552</v>
      </c>
      <c r="X617" s="1" t="s">
        <v>553</v>
      </c>
    </row>
    <row r="618" spans="1:24" hidden="1" x14ac:dyDescent="0.15">
      <c r="A618" s="1" t="s">
        <v>185</v>
      </c>
      <c r="B618" s="1" t="s">
        <v>105</v>
      </c>
      <c r="C618" s="1" t="s">
        <v>77</v>
      </c>
      <c r="D618" s="1" t="s">
        <v>71</v>
      </c>
      <c r="E618" s="1" t="s">
        <v>78</v>
      </c>
      <c r="F618" s="1" t="s">
        <v>330</v>
      </c>
      <c r="G618" s="1"/>
      <c r="H618" s="1"/>
      <c r="I618" s="1" t="s">
        <v>106</v>
      </c>
      <c r="J618" s="4">
        <v>45322</v>
      </c>
      <c r="K618" s="4">
        <v>45323</v>
      </c>
      <c r="L618" s="1" t="s">
        <v>63</v>
      </c>
      <c r="M618" s="5">
        <v>103947.65</v>
      </c>
      <c r="N618" s="5" t="s">
        <v>64</v>
      </c>
      <c r="O618" s="5" t="s">
        <v>65</v>
      </c>
      <c r="P618" s="5" t="s">
        <v>66</v>
      </c>
      <c r="Q618" s="5" t="str">
        <f t="shared" si="9"/>
        <v>GL500.45900087</v>
      </c>
      <c r="R618" s="104" t="str">
        <f>VLOOKUP($Q618,[9]Map!$D:$F,2,FALSE)</f>
        <v>D7000 - Internal Recharge</v>
      </c>
      <c r="S618" s="104" t="str">
        <f>VLOOKUP($Q618,[9]Map!$D:$F,3,FALSE)</f>
        <v>AC7200 - Other Recharge</v>
      </c>
      <c r="T618" s="245" t="str">
        <f>VLOOKUP(D618,[9]Map!$A$12:$B$21,2,FALSE)</f>
        <v>Mgl Acl Auto Reverse</v>
      </c>
      <c r="U618" s="5"/>
      <c r="V618" s="1" t="s">
        <v>115</v>
      </c>
      <c r="W618" s="1" t="s">
        <v>550</v>
      </c>
      <c r="X618" s="1" t="s">
        <v>551</v>
      </c>
    </row>
    <row r="619" spans="1:24" hidden="1" x14ac:dyDescent="0.15">
      <c r="A619" s="1" t="s">
        <v>185</v>
      </c>
      <c r="B619" s="1" t="s">
        <v>327</v>
      </c>
      <c r="C619" s="1" t="s">
        <v>328</v>
      </c>
      <c r="D619" s="1" t="s">
        <v>71</v>
      </c>
      <c r="E619" s="1" t="s">
        <v>562</v>
      </c>
      <c r="F619" s="1" t="s">
        <v>139</v>
      </c>
      <c r="G619" s="1"/>
      <c r="H619" s="1"/>
      <c r="I619" s="1" t="s">
        <v>106</v>
      </c>
      <c r="J619" s="4">
        <v>45291</v>
      </c>
      <c r="K619" s="4">
        <v>45292</v>
      </c>
      <c r="L619" s="1" t="s">
        <v>63</v>
      </c>
      <c r="M619" s="5">
        <v>-576.16</v>
      </c>
      <c r="N619" s="5" t="s">
        <v>64</v>
      </c>
      <c r="O619" s="5" t="s">
        <v>65</v>
      </c>
      <c r="P619" s="5" t="s">
        <v>66</v>
      </c>
      <c r="Q619" s="5" t="str">
        <f t="shared" si="9"/>
        <v>GL500.51400001</v>
      </c>
      <c r="R619" s="104" t="str">
        <f>VLOOKUP($Q619,[9]Map!$D:$F,2,FALSE)</f>
        <v>D5100 - Utilities Consumables &amp; Materials</v>
      </c>
      <c r="S619" s="104" t="str">
        <f>VLOOKUP($Q619,[9]Map!$D:$F,3,FALSE)</f>
        <v>AC5140 - Consumables &amp; Office Supplies</v>
      </c>
      <c r="T619" s="245" t="str">
        <f>VLOOKUP(D619,[9]Map!$A$12:$B$21,2,FALSE)</f>
        <v>Mgl Acl Auto Reverse</v>
      </c>
      <c r="U619" s="5"/>
      <c r="V619" s="1" t="s">
        <v>115</v>
      </c>
      <c r="W619" s="1" t="s">
        <v>563</v>
      </c>
      <c r="X619" s="1" t="s">
        <v>564</v>
      </c>
    </row>
    <row r="620" spans="1:24" hidden="1" x14ac:dyDescent="0.15">
      <c r="A620" s="1" t="s">
        <v>185</v>
      </c>
      <c r="B620" s="1" t="s">
        <v>327</v>
      </c>
      <c r="C620" s="1" t="s">
        <v>328</v>
      </c>
      <c r="D620" s="1" t="s">
        <v>71</v>
      </c>
      <c r="E620" s="1" t="s">
        <v>562</v>
      </c>
      <c r="F620" s="1" t="s">
        <v>139</v>
      </c>
      <c r="G620" s="1"/>
      <c r="H620" s="1"/>
      <c r="I620" s="1" t="s">
        <v>106</v>
      </c>
      <c r="J620" s="4">
        <v>45291</v>
      </c>
      <c r="K620" s="4">
        <v>45292</v>
      </c>
      <c r="L620" s="1" t="s">
        <v>63</v>
      </c>
      <c r="M620" s="5">
        <v>-225</v>
      </c>
      <c r="N620" s="5" t="s">
        <v>64</v>
      </c>
      <c r="O620" s="5" t="s">
        <v>65</v>
      </c>
      <c r="P620" s="5" t="s">
        <v>66</v>
      </c>
      <c r="Q620" s="5" t="str">
        <f t="shared" si="9"/>
        <v>GL500.51400001</v>
      </c>
      <c r="R620" s="104" t="str">
        <f>VLOOKUP($Q620,[9]Map!$D:$F,2,FALSE)</f>
        <v>D5100 - Utilities Consumables &amp; Materials</v>
      </c>
      <c r="S620" s="104" t="str">
        <f>VLOOKUP($Q620,[9]Map!$D:$F,3,FALSE)</f>
        <v>AC5140 - Consumables &amp; Office Supplies</v>
      </c>
      <c r="T620" s="245" t="str">
        <f>VLOOKUP(D620,[9]Map!$A$12:$B$21,2,FALSE)</f>
        <v>Mgl Acl Auto Reverse</v>
      </c>
      <c r="U620" s="5"/>
      <c r="V620" s="1" t="s">
        <v>115</v>
      </c>
      <c r="W620" s="1" t="s">
        <v>563</v>
      </c>
      <c r="X620" s="1" t="s">
        <v>564</v>
      </c>
    </row>
    <row r="621" spans="1:24" hidden="1" x14ac:dyDescent="0.15">
      <c r="A621" s="1" t="s">
        <v>185</v>
      </c>
      <c r="B621" s="1" t="s">
        <v>327</v>
      </c>
      <c r="C621" s="1" t="s">
        <v>328</v>
      </c>
      <c r="D621" s="1" t="s">
        <v>71</v>
      </c>
      <c r="E621" s="1" t="s">
        <v>562</v>
      </c>
      <c r="F621" s="1" t="s">
        <v>139</v>
      </c>
      <c r="G621" s="1"/>
      <c r="H621" s="1"/>
      <c r="I621" s="1" t="s">
        <v>106</v>
      </c>
      <c r="J621" s="4">
        <v>45322</v>
      </c>
      <c r="K621" s="4">
        <v>45322</v>
      </c>
      <c r="L621" s="1" t="s">
        <v>63</v>
      </c>
      <c r="M621" s="5">
        <v>576.16</v>
      </c>
      <c r="N621" s="5" t="s">
        <v>64</v>
      </c>
      <c r="O621" s="5" t="s">
        <v>65</v>
      </c>
      <c r="P621" s="5" t="s">
        <v>66</v>
      </c>
      <c r="Q621" s="5" t="str">
        <f t="shared" si="9"/>
        <v>GL500.51400001</v>
      </c>
      <c r="R621" s="104" t="str">
        <f>VLOOKUP($Q621,[9]Map!$D:$F,2,FALSE)</f>
        <v>D5100 - Utilities Consumables &amp; Materials</v>
      </c>
      <c r="S621" s="104" t="str">
        <f>VLOOKUP($Q621,[9]Map!$D:$F,3,FALSE)</f>
        <v>AC5140 - Consumables &amp; Office Supplies</v>
      </c>
      <c r="T621" s="245" t="str">
        <f>VLOOKUP(D621,[9]Map!$A$12:$B$21,2,FALSE)</f>
        <v>Mgl Acl Auto Reverse</v>
      </c>
      <c r="U621" s="5"/>
      <c r="V621" s="1" t="s">
        <v>116</v>
      </c>
      <c r="W621" s="1" t="s">
        <v>565</v>
      </c>
      <c r="X621" s="1" t="s">
        <v>566</v>
      </c>
    </row>
    <row r="622" spans="1:24" hidden="1" x14ac:dyDescent="0.15">
      <c r="A622" s="1" t="s">
        <v>185</v>
      </c>
      <c r="B622" s="1" t="s">
        <v>327</v>
      </c>
      <c r="C622" s="1" t="s">
        <v>328</v>
      </c>
      <c r="D622" s="1" t="s">
        <v>71</v>
      </c>
      <c r="E622" s="1" t="s">
        <v>562</v>
      </c>
      <c r="F622" s="1" t="s">
        <v>139</v>
      </c>
      <c r="G622" s="1"/>
      <c r="H622" s="1"/>
      <c r="I622" s="1" t="s">
        <v>106</v>
      </c>
      <c r="J622" s="4">
        <v>45322</v>
      </c>
      <c r="K622" s="4">
        <v>45322</v>
      </c>
      <c r="L622" s="1" t="s">
        <v>63</v>
      </c>
      <c r="M622" s="5">
        <v>225</v>
      </c>
      <c r="N622" s="5" t="s">
        <v>64</v>
      </c>
      <c r="O622" s="5" t="s">
        <v>65</v>
      </c>
      <c r="P622" s="5" t="s">
        <v>66</v>
      </c>
      <c r="Q622" s="5" t="str">
        <f t="shared" si="9"/>
        <v>GL500.51400001</v>
      </c>
      <c r="R622" s="104" t="str">
        <f>VLOOKUP($Q622,[9]Map!$D:$F,2,FALSE)</f>
        <v>D5100 - Utilities Consumables &amp; Materials</v>
      </c>
      <c r="S622" s="104" t="str">
        <f>VLOOKUP($Q622,[9]Map!$D:$F,3,FALSE)</f>
        <v>AC5140 - Consumables &amp; Office Supplies</v>
      </c>
      <c r="T622" s="245" t="str">
        <f>VLOOKUP(D622,[9]Map!$A$12:$B$21,2,FALSE)</f>
        <v>Mgl Acl Auto Reverse</v>
      </c>
      <c r="U622" s="5"/>
      <c r="V622" s="1" t="s">
        <v>116</v>
      </c>
      <c r="W622" s="1" t="s">
        <v>565</v>
      </c>
      <c r="X622" s="1" t="s">
        <v>566</v>
      </c>
    </row>
    <row r="623" spans="1:24" hidden="1" x14ac:dyDescent="0.15">
      <c r="A623" s="1" t="s">
        <v>185</v>
      </c>
      <c r="B623" s="1" t="s">
        <v>327</v>
      </c>
      <c r="C623" s="1" t="s">
        <v>328</v>
      </c>
      <c r="D623" s="1" t="s">
        <v>71</v>
      </c>
      <c r="E623" s="1" t="s">
        <v>562</v>
      </c>
      <c r="F623" s="1" t="s">
        <v>139</v>
      </c>
      <c r="G623" s="1"/>
      <c r="H623" s="1"/>
      <c r="I623" s="1" t="s">
        <v>106</v>
      </c>
      <c r="J623" s="4">
        <v>45322</v>
      </c>
      <c r="K623" s="4">
        <v>45322</v>
      </c>
      <c r="L623" s="1" t="s">
        <v>63</v>
      </c>
      <c r="M623" s="5">
        <v>305.76</v>
      </c>
      <c r="N623" s="5" t="s">
        <v>64</v>
      </c>
      <c r="O623" s="5" t="s">
        <v>65</v>
      </c>
      <c r="P623" s="5" t="s">
        <v>66</v>
      </c>
      <c r="Q623" s="5" t="str">
        <f t="shared" si="9"/>
        <v>GL500.51400001</v>
      </c>
      <c r="R623" s="104" t="str">
        <f>VLOOKUP($Q623,[9]Map!$D:$F,2,FALSE)</f>
        <v>D5100 - Utilities Consumables &amp; Materials</v>
      </c>
      <c r="S623" s="104" t="str">
        <f>VLOOKUP($Q623,[9]Map!$D:$F,3,FALSE)</f>
        <v>AC5140 - Consumables &amp; Office Supplies</v>
      </c>
      <c r="T623" s="245" t="str">
        <f>VLOOKUP(D623,[9]Map!$A$12:$B$21,2,FALSE)</f>
        <v>Mgl Acl Auto Reverse</v>
      </c>
      <c r="U623" s="5"/>
      <c r="V623" s="1" t="s">
        <v>116</v>
      </c>
      <c r="W623" s="1" t="s">
        <v>565</v>
      </c>
      <c r="X623" s="1" t="s">
        <v>566</v>
      </c>
    </row>
    <row r="624" spans="1:24" hidden="1" x14ac:dyDescent="0.15">
      <c r="A624" s="1" t="s">
        <v>185</v>
      </c>
      <c r="B624" s="1" t="s">
        <v>327</v>
      </c>
      <c r="C624" s="1" t="s">
        <v>328</v>
      </c>
      <c r="D624" s="1" t="s">
        <v>71</v>
      </c>
      <c r="E624" s="1" t="s">
        <v>562</v>
      </c>
      <c r="F624" s="1" t="s">
        <v>139</v>
      </c>
      <c r="G624" s="1"/>
      <c r="H624" s="1"/>
      <c r="I624" s="1" t="s">
        <v>106</v>
      </c>
      <c r="J624" s="4">
        <v>45322</v>
      </c>
      <c r="K624" s="4">
        <v>45322</v>
      </c>
      <c r="L624" s="1" t="s">
        <v>63</v>
      </c>
      <c r="M624" s="5">
        <v>225</v>
      </c>
      <c r="N624" s="5" t="s">
        <v>64</v>
      </c>
      <c r="O624" s="5" t="s">
        <v>65</v>
      </c>
      <c r="P624" s="5" t="s">
        <v>66</v>
      </c>
      <c r="Q624" s="5" t="str">
        <f t="shared" si="9"/>
        <v>GL500.51400001</v>
      </c>
      <c r="R624" s="104" t="str">
        <f>VLOOKUP($Q624,[9]Map!$D:$F,2,FALSE)</f>
        <v>D5100 - Utilities Consumables &amp; Materials</v>
      </c>
      <c r="S624" s="104" t="str">
        <f>VLOOKUP($Q624,[9]Map!$D:$F,3,FALSE)</f>
        <v>AC5140 - Consumables &amp; Office Supplies</v>
      </c>
      <c r="T624" s="245" t="str">
        <f>VLOOKUP(D624,[9]Map!$A$12:$B$21,2,FALSE)</f>
        <v>Mgl Acl Auto Reverse</v>
      </c>
      <c r="U624" s="5"/>
      <c r="V624" s="1" t="s">
        <v>116</v>
      </c>
      <c r="W624" s="1" t="s">
        <v>565</v>
      </c>
      <c r="X624" s="1" t="s">
        <v>566</v>
      </c>
    </row>
    <row r="625" spans="1:24" hidden="1" x14ac:dyDescent="0.15">
      <c r="A625" s="1" t="s">
        <v>185</v>
      </c>
      <c r="B625" s="1" t="s">
        <v>327</v>
      </c>
      <c r="C625" s="1" t="s">
        <v>328</v>
      </c>
      <c r="D625" s="1" t="s">
        <v>71</v>
      </c>
      <c r="E625" s="1" t="s">
        <v>562</v>
      </c>
      <c r="F625" s="1" t="s">
        <v>330</v>
      </c>
      <c r="G625" s="1"/>
      <c r="H625" s="1"/>
      <c r="I625" s="1" t="s">
        <v>106</v>
      </c>
      <c r="J625" s="4">
        <v>45322</v>
      </c>
      <c r="K625" s="4">
        <v>45323</v>
      </c>
      <c r="L625" s="1" t="s">
        <v>63</v>
      </c>
      <c r="M625" s="5">
        <v>-576.16</v>
      </c>
      <c r="N625" s="5" t="s">
        <v>64</v>
      </c>
      <c r="O625" s="5" t="s">
        <v>65</v>
      </c>
      <c r="P625" s="5" t="s">
        <v>66</v>
      </c>
      <c r="Q625" s="5" t="str">
        <f t="shared" si="9"/>
        <v>GL500.51400001</v>
      </c>
      <c r="R625" s="104" t="str">
        <f>VLOOKUP($Q625,[9]Map!$D:$F,2,FALSE)</f>
        <v>D5100 - Utilities Consumables &amp; Materials</v>
      </c>
      <c r="S625" s="104" t="str">
        <f>VLOOKUP($Q625,[9]Map!$D:$F,3,FALSE)</f>
        <v>AC5140 - Consumables &amp; Office Supplies</v>
      </c>
      <c r="T625" s="245" t="str">
        <f>VLOOKUP(D625,[9]Map!$A$12:$B$21,2,FALSE)</f>
        <v>Mgl Acl Auto Reverse</v>
      </c>
      <c r="U625" s="5"/>
      <c r="V625" s="1" t="s">
        <v>115</v>
      </c>
      <c r="W625" s="1" t="s">
        <v>567</v>
      </c>
      <c r="X625" s="1" t="s">
        <v>568</v>
      </c>
    </row>
    <row r="626" spans="1:24" hidden="1" x14ac:dyDescent="0.15">
      <c r="A626" s="1" t="s">
        <v>185</v>
      </c>
      <c r="B626" s="1" t="s">
        <v>327</v>
      </c>
      <c r="C626" s="1" t="s">
        <v>328</v>
      </c>
      <c r="D626" s="1" t="s">
        <v>71</v>
      </c>
      <c r="E626" s="1" t="s">
        <v>562</v>
      </c>
      <c r="F626" s="1" t="s">
        <v>330</v>
      </c>
      <c r="G626" s="1"/>
      <c r="H626" s="1"/>
      <c r="I626" s="1" t="s">
        <v>106</v>
      </c>
      <c r="J626" s="4">
        <v>45322</v>
      </c>
      <c r="K626" s="4">
        <v>45323</v>
      </c>
      <c r="L626" s="1" t="s">
        <v>63</v>
      </c>
      <c r="M626" s="5">
        <v>-225</v>
      </c>
      <c r="N626" s="5" t="s">
        <v>64</v>
      </c>
      <c r="O626" s="5" t="s">
        <v>65</v>
      </c>
      <c r="P626" s="5" t="s">
        <v>66</v>
      </c>
      <c r="Q626" s="5" t="str">
        <f t="shared" si="9"/>
        <v>GL500.51400001</v>
      </c>
      <c r="R626" s="104" t="str">
        <f>VLOOKUP($Q626,[9]Map!$D:$F,2,FALSE)</f>
        <v>D5100 - Utilities Consumables &amp; Materials</v>
      </c>
      <c r="S626" s="104" t="str">
        <f>VLOOKUP($Q626,[9]Map!$D:$F,3,FALSE)</f>
        <v>AC5140 - Consumables &amp; Office Supplies</v>
      </c>
      <c r="T626" s="245" t="str">
        <f>VLOOKUP(D626,[9]Map!$A$12:$B$21,2,FALSE)</f>
        <v>Mgl Acl Auto Reverse</v>
      </c>
      <c r="U626" s="5"/>
      <c r="V626" s="1" t="s">
        <v>115</v>
      </c>
      <c r="W626" s="1" t="s">
        <v>567</v>
      </c>
      <c r="X626" s="1" t="s">
        <v>568</v>
      </c>
    </row>
    <row r="627" spans="1:24" hidden="1" x14ac:dyDescent="0.15">
      <c r="A627" s="1" t="s">
        <v>185</v>
      </c>
      <c r="B627" s="1" t="s">
        <v>327</v>
      </c>
      <c r="C627" s="1" t="s">
        <v>328</v>
      </c>
      <c r="D627" s="1" t="s">
        <v>71</v>
      </c>
      <c r="E627" s="1" t="s">
        <v>562</v>
      </c>
      <c r="F627" s="1" t="s">
        <v>330</v>
      </c>
      <c r="G627" s="1"/>
      <c r="H627" s="1"/>
      <c r="I627" s="1" t="s">
        <v>106</v>
      </c>
      <c r="J627" s="4">
        <v>45322</v>
      </c>
      <c r="K627" s="4">
        <v>45323</v>
      </c>
      <c r="L627" s="1" t="s">
        <v>63</v>
      </c>
      <c r="M627" s="5">
        <v>-305.76</v>
      </c>
      <c r="N627" s="5" t="s">
        <v>64</v>
      </c>
      <c r="O627" s="5" t="s">
        <v>65</v>
      </c>
      <c r="P627" s="5" t="s">
        <v>66</v>
      </c>
      <c r="Q627" s="5" t="str">
        <f t="shared" si="9"/>
        <v>GL500.51400001</v>
      </c>
      <c r="R627" s="104" t="str">
        <f>VLOOKUP($Q627,[9]Map!$D:$F,2,FALSE)</f>
        <v>D5100 - Utilities Consumables &amp; Materials</v>
      </c>
      <c r="S627" s="104" t="str">
        <f>VLOOKUP($Q627,[9]Map!$D:$F,3,FALSE)</f>
        <v>AC5140 - Consumables &amp; Office Supplies</v>
      </c>
      <c r="T627" s="245" t="str">
        <f>VLOOKUP(D627,[9]Map!$A$12:$B$21,2,FALSE)</f>
        <v>Mgl Acl Auto Reverse</v>
      </c>
      <c r="U627" s="5"/>
      <c r="V627" s="1" t="s">
        <v>115</v>
      </c>
      <c r="W627" s="1" t="s">
        <v>567</v>
      </c>
      <c r="X627" s="1" t="s">
        <v>568</v>
      </c>
    </row>
    <row r="628" spans="1:24" hidden="1" x14ac:dyDescent="0.15">
      <c r="A628" s="1" t="s">
        <v>185</v>
      </c>
      <c r="B628" s="1" t="s">
        <v>327</v>
      </c>
      <c r="C628" s="1" t="s">
        <v>328</v>
      </c>
      <c r="D628" s="1" t="s">
        <v>71</v>
      </c>
      <c r="E628" s="1" t="s">
        <v>562</v>
      </c>
      <c r="F628" s="1" t="s">
        <v>330</v>
      </c>
      <c r="G628" s="1"/>
      <c r="H628" s="1"/>
      <c r="I628" s="1" t="s">
        <v>106</v>
      </c>
      <c r="J628" s="4">
        <v>45322</v>
      </c>
      <c r="K628" s="4">
        <v>45323</v>
      </c>
      <c r="L628" s="1" t="s">
        <v>63</v>
      </c>
      <c r="M628" s="5">
        <v>-225</v>
      </c>
      <c r="N628" s="5" t="s">
        <v>64</v>
      </c>
      <c r="O628" s="5" t="s">
        <v>65</v>
      </c>
      <c r="P628" s="5" t="s">
        <v>66</v>
      </c>
      <c r="Q628" s="5" t="str">
        <f t="shared" si="9"/>
        <v>GL500.51400001</v>
      </c>
      <c r="R628" s="104" t="str">
        <f>VLOOKUP($Q628,[9]Map!$D:$F,2,FALSE)</f>
        <v>D5100 - Utilities Consumables &amp; Materials</v>
      </c>
      <c r="S628" s="104" t="str">
        <f>VLOOKUP($Q628,[9]Map!$D:$F,3,FALSE)</f>
        <v>AC5140 - Consumables &amp; Office Supplies</v>
      </c>
      <c r="T628" s="245" t="str">
        <f>VLOOKUP(D628,[9]Map!$A$12:$B$21,2,FALSE)</f>
        <v>Mgl Acl Auto Reverse</v>
      </c>
      <c r="U628" s="5"/>
      <c r="V628" s="1" t="s">
        <v>115</v>
      </c>
      <c r="W628" s="1" t="s">
        <v>567</v>
      </c>
      <c r="X628" s="1" t="s">
        <v>568</v>
      </c>
    </row>
    <row r="629" spans="1:24" hidden="1" x14ac:dyDescent="0.15">
      <c r="A629" s="1" t="s">
        <v>185</v>
      </c>
      <c r="B629" s="1" t="s">
        <v>327</v>
      </c>
      <c r="C629" s="1" t="s">
        <v>328</v>
      </c>
      <c r="D629" s="1" t="s">
        <v>71</v>
      </c>
      <c r="E629" s="1" t="s">
        <v>562</v>
      </c>
      <c r="F629" s="1" t="s">
        <v>330</v>
      </c>
      <c r="G629" s="1"/>
      <c r="H629" s="1"/>
      <c r="I629" s="1" t="s">
        <v>106</v>
      </c>
      <c r="J629" s="4">
        <v>45351</v>
      </c>
      <c r="K629" s="4">
        <v>45351</v>
      </c>
      <c r="L629" s="1" t="s">
        <v>63</v>
      </c>
      <c r="M629" s="5">
        <v>576.16</v>
      </c>
      <c r="N629" s="5" t="s">
        <v>64</v>
      </c>
      <c r="O629" s="5" t="s">
        <v>65</v>
      </c>
      <c r="P629" s="5" t="s">
        <v>66</v>
      </c>
      <c r="Q629" s="5" t="str">
        <f t="shared" si="9"/>
        <v>GL500.51400001</v>
      </c>
      <c r="R629" s="104" t="str">
        <f>VLOOKUP($Q629,[9]Map!$D:$F,2,FALSE)</f>
        <v>D5100 - Utilities Consumables &amp; Materials</v>
      </c>
      <c r="S629" s="104" t="str">
        <f>VLOOKUP($Q629,[9]Map!$D:$F,3,FALSE)</f>
        <v>AC5140 - Consumables &amp; Office Supplies</v>
      </c>
      <c r="T629" s="245" t="str">
        <f>VLOOKUP(D629,[9]Map!$A$12:$B$21,2,FALSE)</f>
        <v>Mgl Acl Auto Reverse</v>
      </c>
      <c r="U629" s="5"/>
      <c r="V629" s="1" t="s">
        <v>116</v>
      </c>
      <c r="W629" s="1" t="s">
        <v>569</v>
      </c>
      <c r="X629" s="1" t="s">
        <v>570</v>
      </c>
    </row>
    <row r="630" spans="1:24" hidden="1" x14ac:dyDescent="0.15">
      <c r="A630" s="1" t="s">
        <v>185</v>
      </c>
      <c r="B630" s="1" t="s">
        <v>327</v>
      </c>
      <c r="C630" s="1" t="s">
        <v>328</v>
      </c>
      <c r="D630" s="1" t="s">
        <v>71</v>
      </c>
      <c r="E630" s="1" t="s">
        <v>562</v>
      </c>
      <c r="F630" s="1" t="s">
        <v>330</v>
      </c>
      <c r="G630" s="1"/>
      <c r="H630" s="1"/>
      <c r="I630" s="1" t="s">
        <v>106</v>
      </c>
      <c r="J630" s="4">
        <v>45351</v>
      </c>
      <c r="K630" s="4">
        <v>45351</v>
      </c>
      <c r="L630" s="1" t="s">
        <v>63</v>
      </c>
      <c r="M630" s="5">
        <v>225</v>
      </c>
      <c r="N630" s="5" t="s">
        <v>64</v>
      </c>
      <c r="O630" s="5" t="s">
        <v>65</v>
      </c>
      <c r="P630" s="5" t="s">
        <v>66</v>
      </c>
      <c r="Q630" s="5" t="str">
        <f t="shared" si="9"/>
        <v>GL500.51400001</v>
      </c>
      <c r="R630" s="104" t="str">
        <f>VLOOKUP($Q630,[9]Map!$D:$F,2,FALSE)</f>
        <v>D5100 - Utilities Consumables &amp; Materials</v>
      </c>
      <c r="S630" s="104" t="str">
        <f>VLOOKUP($Q630,[9]Map!$D:$F,3,FALSE)</f>
        <v>AC5140 - Consumables &amp; Office Supplies</v>
      </c>
      <c r="T630" s="245" t="str">
        <f>VLOOKUP(D630,[9]Map!$A$12:$B$21,2,FALSE)</f>
        <v>Mgl Acl Auto Reverse</v>
      </c>
      <c r="U630" s="5"/>
      <c r="V630" s="1" t="s">
        <v>116</v>
      </c>
      <c r="W630" s="1" t="s">
        <v>569</v>
      </c>
      <c r="X630" s="1" t="s">
        <v>570</v>
      </c>
    </row>
    <row r="631" spans="1:24" hidden="1" x14ac:dyDescent="0.15">
      <c r="A631" s="1" t="s">
        <v>185</v>
      </c>
      <c r="B631" s="1" t="s">
        <v>327</v>
      </c>
      <c r="C631" s="1" t="s">
        <v>328</v>
      </c>
      <c r="D631" s="1" t="s">
        <v>71</v>
      </c>
      <c r="E631" s="1" t="s">
        <v>562</v>
      </c>
      <c r="F631" s="1" t="s">
        <v>330</v>
      </c>
      <c r="G631" s="1"/>
      <c r="H631" s="1"/>
      <c r="I631" s="1" t="s">
        <v>106</v>
      </c>
      <c r="J631" s="4">
        <v>45351</v>
      </c>
      <c r="K631" s="4">
        <v>45351</v>
      </c>
      <c r="L631" s="1" t="s">
        <v>63</v>
      </c>
      <c r="M631" s="5">
        <v>305.76</v>
      </c>
      <c r="N631" s="5" t="s">
        <v>64</v>
      </c>
      <c r="O631" s="5" t="s">
        <v>65</v>
      </c>
      <c r="P631" s="5" t="s">
        <v>66</v>
      </c>
      <c r="Q631" s="5" t="str">
        <f t="shared" si="9"/>
        <v>GL500.51400001</v>
      </c>
      <c r="R631" s="104" t="str">
        <f>VLOOKUP($Q631,[9]Map!$D:$F,2,FALSE)</f>
        <v>D5100 - Utilities Consumables &amp; Materials</v>
      </c>
      <c r="S631" s="104" t="str">
        <f>VLOOKUP($Q631,[9]Map!$D:$F,3,FALSE)</f>
        <v>AC5140 - Consumables &amp; Office Supplies</v>
      </c>
      <c r="T631" s="245" t="str">
        <f>VLOOKUP(D631,[9]Map!$A$12:$B$21,2,FALSE)</f>
        <v>Mgl Acl Auto Reverse</v>
      </c>
      <c r="U631" s="5"/>
      <c r="V631" s="1" t="s">
        <v>116</v>
      </c>
      <c r="W631" s="1" t="s">
        <v>569</v>
      </c>
      <c r="X631" s="1" t="s">
        <v>570</v>
      </c>
    </row>
    <row r="632" spans="1:24" hidden="1" x14ac:dyDescent="0.15">
      <c r="A632" s="1" t="s">
        <v>185</v>
      </c>
      <c r="B632" s="1" t="s">
        <v>327</v>
      </c>
      <c r="C632" s="1" t="s">
        <v>328</v>
      </c>
      <c r="D632" s="1" t="s">
        <v>71</v>
      </c>
      <c r="E632" s="1" t="s">
        <v>562</v>
      </c>
      <c r="F632" s="1" t="s">
        <v>330</v>
      </c>
      <c r="G632" s="1"/>
      <c r="H632" s="1"/>
      <c r="I632" s="1" t="s">
        <v>106</v>
      </c>
      <c r="J632" s="4">
        <v>45351</v>
      </c>
      <c r="K632" s="4">
        <v>45351</v>
      </c>
      <c r="L632" s="1" t="s">
        <v>63</v>
      </c>
      <c r="M632" s="5">
        <v>225</v>
      </c>
      <c r="N632" s="5" t="s">
        <v>64</v>
      </c>
      <c r="O632" s="5" t="s">
        <v>65</v>
      </c>
      <c r="P632" s="5" t="s">
        <v>66</v>
      </c>
      <c r="Q632" s="5" t="str">
        <f t="shared" si="9"/>
        <v>GL500.51400001</v>
      </c>
      <c r="R632" s="104" t="str">
        <f>VLOOKUP($Q632,[9]Map!$D:$F,2,FALSE)</f>
        <v>D5100 - Utilities Consumables &amp; Materials</v>
      </c>
      <c r="S632" s="104" t="str">
        <f>VLOOKUP($Q632,[9]Map!$D:$F,3,FALSE)</f>
        <v>AC5140 - Consumables &amp; Office Supplies</v>
      </c>
      <c r="T632" s="245" t="str">
        <f>VLOOKUP(D632,[9]Map!$A$12:$B$21,2,FALSE)</f>
        <v>Mgl Acl Auto Reverse</v>
      </c>
      <c r="U632" s="5"/>
      <c r="V632" s="1" t="s">
        <v>116</v>
      </c>
      <c r="W632" s="1" t="s">
        <v>569</v>
      </c>
      <c r="X632" s="1" t="s">
        <v>570</v>
      </c>
    </row>
    <row r="633" spans="1:24" hidden="1" x14ac:dyDescent="0.15">
      <c r="A633" s="1" t="s">
        <v>185</v>
      </c>
      <c r="B633" s="1" t="s">
        <v>327</v>
      </c>
      <c r="C633" s="1" t="s">
        <v>328</v>
      </c>
      <c r="D633" s="1" t="s">
        <v>71</v>
      </c>
      <c r="E633" s="1" t="s">
        <v>562</v>
      </c>
      <c r="F633" s="1" t="s">
        <v>330</v>
      </c>
      <c r="G633" s="1"/>
      <c r="H633" s="1"/>
      <c r="I633" s="1" t="s">
        <v>106</v>
      </c>
      <c r="J633" s="4">
        <v>45351</v>
      </c>
      <c r="K633" s="4">
        <v>45351</v>
      </c>
      <c r="L633" s="1" t="s">
        <v>63</v>
      </c>
      <c r="M633" s="5">
        <v>60.32</v>
      </c>
      <c r="N633" s="5" t="s">
        <v>64</v>
      </c>
      <c r="O633" s="5" t="s">
        <v>65</v>
      </c>
      <c r="P633" s="5" t="s">
        <v>66</v>
      </c>
      <c r="Q633" s="5" t="str">
        <f t="shared" si="9"/>
        <v>GL500.51400001</v>
      </c>
      <c r="R633" s="104" t="str">
        <f>VLOOKUP($Q633,[9]Map!$D:$F,2,FALSE)</f>
        <v>D5100 - Utilities Consumables &amp; Materials</v>
      </c>
      <c r="S633" s="104" t="str">
        <f>VLOOKUP($Q633,[9]Map!$D:$F,3,FALSE)</f>
        <v>AC5140 - Consumables &amp; Office Supplies</v>
      </c>
      <c r="T633" s="245" t="str">
        <f>VLOOKUP(D633,[9]Map!$A$12:$B$21,2,FALSE)</f>
        <v>Mgl Acl Auto Reverse</v>
      </c>
      <c r="U633" s="5"/>
      <c r="V633" s="1" t="s">
        <v>116</v>
      </c>
      <c r="W633" s="1" t="s">
        <v>569</v>
      </c>
      <c r="X633" s="1" t="s">
        <v>570</v>
      </c>
    </row>
    <row r="634" spans="1:24" hidden="1" x14ac:dyDescent="0.15">
      <c r="A634" s="1" t="s">
        <v>185</v>
      </c>
      <c r="B634" s="1" t="s">
        <v>327</v>
      </c>
      <c r="C634" s="1" t="s">
        <v>328</v>
      </c>
      <c r="D634" s="1" t="s">
        <v>71</v>
      </c>
      <c r="E634" s="1" t="s">
        <v>562</v>
      </c>
      <c r="F634" s="1" t="s">
        <v>330</v>
      </c>
      <c r="G634" s="1"/>
      <c r="H634" s="1"/>
      <c r="I634" s="1" t="s">
        <v>106</v>
      </c>
      <c r="J634" s="4">
        <v>45351</v>
      </c>
      <c r="K634" s="4">
        <v>45351</v>
      </c>
      <c r="L634" s="1" t="s">
        <v>63</v>
      </c>
      <c r="M634" s="5">
        <v>225</v>
      </c>
      <c r="N634" s="5" t="s">
        <v>64</v>
      </c>
      <c r="O634" s="5" t="s">
        <v>65</v>
      </c>
      <c r="P634" s="5" t="s">
        <v>66</v>
      </c>
      <c r="Q634" s="5" t="str">
        <f t="shared" si="9"/>
        <v>GL500.51400001</v>
      </c>
      <c r="R634" s="104" t="str">
        <f>VLOOKUP($Q634,[9]Map!$D:$F,2,FALSE)</f>
        <v>D5100 - Utilities Consumables &amp; Materials</v>
      </c>
      <c r="S634" s="104" t="str">
        <f>VLOOKUP($Q634,[9]Map!$D:$F,3,FALSE)</f>
        <v>AC5140 - Consumables &amp; Office Supplies</v>
      </c>
      <c r="T634" s="245" t="str">
        <f>VLOOKUP(D634,[9]Map!$A$12:$B$21,2,FALSE)</f>
        <v>Mgl Acl Auto Reverse</v>
      </c>
      <c r="U634" s="5"/>
      <c r="V634" s="1" t="s">
        <v>116</v>
      </c>
      <c r="W634" s="1" t="s">
        <v>569</v>
      </c>
      <c r="X634" s="1" t="s">
        <v>570</v>
      </c>
    </row>
    <row r="635" spans="1:24" hidden="1" x14ac:dyDescent="0.15">
      <c r="A635" s="1" t="s">
        <v>185</v>
      </c>
      <c r="B635" s="1" t="s">
        <v>336</v>
      </c>
      <c r="C635" s="1" t="s">
        <v>337</v>
      </c>
      <c r="D635" s="1" t="s">
        <v>71</v>
      </c>
      <c r="E635" s="1" t="s">
        <v>321</v>
      </c>
      <c r="F635" s="1" t="s">
        <v>139</v>
      </c>
      <c r="G635" s="1"/>
      <c r="H635" s="1"/>
      <c r="I635" s="1" t="s">
        <v>106</v>
      </c>
      <c r="J635" s="4">
        <v>45291</v>
      </c>
      <c r="K635" s="4">
        <v>45292</v>
      </c>
      <c r="L635" s="1" t="s">
        <v>63</v>
      </c>
      <c r="M635" s="5">
        <v>-15567.57</v>
      </c>
      <c r="N635" s="5" t="s">
        <v>64</v>
      </c>
      <c r="O635" s="5" t="s">
        <v>65</v>
      </c>
      <c r="P635" s="5" t="s">
        <v>66</v>
      </c>
      <c r="Q635" s="5" t="str">
        <f t="shared" si="9"/>
        <v>GL500.51900030</v>
      </c>
      <c r="R635" s="104" t="str">
        <f>VLOOKUP($Q635,[9]Map!$D:$F,2,FALSE)</f>
        <v>D5100 - Utilities Consumables &amp; Materials</v>
      </c>
      <c r="S635" s="104" t="str">
        <f>VLOOKUP($Q635,[9]Map!$D:$F,3,FALSE)</f>
        <v>AC5140 - Consumables &amp; Office Supplies</v>
      </c>
      <c r="T635" s="245" t="str">
        <f>VLOOKUP(D635,[9]Map!$A$12:$B$21,2,FALSE)</f>
        <v>Mgl Acl Auto Reverse</v>
      </c>
      <c r="U635" s="5"/>
      <c r="V635" s="1" t="s">
        <v>115</v>
      </c>
      <c r="W635" s="1" t="s">
        <v>579</v>
      </c>
      <c r="X635" s="1" t="s">
        <v>580</v>
      </c>
    </row>
    <row r="636" spans="1:24" hidden="1" x14ac:dyDescent="0.15">
      <c r="A636" s="1" t="s">
        <v>185</v>
      </c>
      <c r="B636" s="1" t="s">
        <v>336</v>
      </c>
      <c r="C636" s="1" t="s">
        <v>337</v>
      </c>
      <c r="D636" s="1" t="s">
        <v>71</v>
      </c>
      <c r="E636" s="1" t="s">
        <v>536</v>
      </c>
      <c r="F636" s="1" t="s">
        <v>139</v>
      </c>
      <c r="G636" s="1"/>
      <c r="H636" s="1"/>
      <c r="I636" s="1" t="s">
        <v>106</v>
      </c>
      <c r="J636" s="4">
        <v>45322</v>
      </c>
      <c r="K636" s="4">
        <v>45322</v>
      </c>
      <c r="L636" s="1" t="s">
        <v>63</v>
      </c>
      <c r="M636" s="5">
        <v>15567.57</v>
      </c>
      <c r="N636" s="5" t="s">
        <v>64</v>
      </c>
      <c r="O636" s="5" t="s">
        <v>65</v>
      </c>
      <c r="P636" s="5" t="s">
        <v>66</v>
      </c>
      <c r="Q636" s="5" t="str">
        <f t="shared" si="9"/>
        <v>GL500.51900030</v>
      </c>
      <c r="R636" s="104" t="str">
        <f>VLOOKUP($Q636,[9]Map!$D:$F,2,FALSE)</f>
        <v>D5100 - Utilities Consumables &amp; Materials</v>
      </c>
      <c r="S636" s="104" t="str">
        <f>VLOOKUP($Q636,[9]Map!$D:$F,3,FALSE)</f>
        <v>AC5140 - Consumables &amp; Office Supplies</v>
      </c>
      <c r="T636" s="245" t="str">
        <f>VLOOKUP(D636,[9]Map!$A$12:$B$21,2,FALSE)</f>
        <v>Mgl Acl Auto Reverse</v>
      </c>
      <c r="U636" s="5"/>
      <c r="V636" s="1" t="s">
        <v>116</v>
      </c>
      <c r="W636" s="1" t="s">
        <v>538</v>
      </c>
      <c r="X636" s="1" t="s">
        <v>539</v>
      </c>
    </row>
    <row r="637" spans="1:24" hidden="1" x14ac:dyDescent="0.15">
      <c r="A637" s="1" t="s">
        <v>185</v>
      </c>
      <c r="B637" s="1" t="s">
        <v>336</v>
      </c>
      <c r="C637" s="1" t="s">
        <v>337</v>
      </c>
      <c r="D637" s="1" t="s">
        <v>71</v>
      </c>
      <c r="E637" s="1" t="s">
        <v>536</v>
      </c>
      <c r="F637" s="1" t="s">
        <v>330</v>
      </c>
      <c r="G637" s="1"/>
      <c r="H637" s="1"/>
      <c r="I637" s="1" t="s">
        <v>106</v>
      </c>
      <c r="J637" s="4">
        <v>45322</v>
      </c>
      <c r="K637" s="4">
        <v>45323</v>
      </c>
      <c r="L637" s="1" t="s">
        <v>63</v>
      </c>
      <c r="M637" s="5">
        <v>-15567.57</v>
      </c>
      <c r="N637" s="5" t="s">
        <v>64</v>
      </c>
      <c r="O637" s="5" t="s">
        <v>65</v>
      </c>
      <c r="P637" s="5" t="s">
        <v>66</v>
      </c>
      <c r="Q637" s="5" t="str">
        <f t="shared" si="9"/>
        <v>GL500.51900030</v>
      </c>
      <c r="R637" s="104" t="str">
        <f>VLOOKUP($Q637,[9]Map!$D:$F,2,FALSE)</f>
        <v>D5100 - Utilities Consumables &amp; Materials</v>
      </c>
      <c r="S637" s="104" t="str">
        <f>VLOOKUP($Q637,[9]Map!$D:$F,3,FALSE)</f>
        <v>AC5140 - Consumables &amp; Office Supplies</v>
      </c>
      <c r="T637" s="245" t="str">
        <f>VLOOKUP(D637,[9]Map!$A$12:$B$21,2,FALSE)</f>
        <v>Mgl Acl Auto Reverse</v>
      </c>
      <c r="U637" s="5"/>
      <c r="V637" s="1" t="s">
        <v>115</v>
      </c>
      <c r="W637" s="1" t="s">
        <v>544</v>
      </c>
      <c r="X637" s="1" t="s">
        <v>545</v>
      </c>
    </row>
    <row r="638" spans="1:24" hidden="1" x14ac:dyDescent="0.15">
      <c r="A638" s="1" t="s">
        <v>185</v>
      </c>
      <c r="B638" s="1" t="s">
        <v>336</v>
      </c>
      <c r="C638" s="1" t="s">
        <v>337</v>
      </c>
      <c r="D638" s="1" t="s">
        <v>71</v>
      </c>
      <c r="E638" s="1" t="s">
        <v>536</v>
      </c>
      <c r="F638" s="1" t="s">
        <v>330</v>
      </c>
      <c r="G638" s="1"/>
      <c r="H638" s="1"/>
      <c r="I638" s="1" t="s">
        <v>106</v>
      </c>
      <c r="J638" s="4">
        <v>45351</v>
      </c>
      <c r="K638" s="4">
        <v>45351</v>
      </c>
      <c r="L638" s="1" t="s">
        <v>63</v>
      </c>
      <c r="M638" s="5">
        <v>15567.57</v>
      </c>
      <c r="N638" s="5" t="s">
        <v>64</v>
      </c>
      <c r="O638" s="5" t="s">
        <v>65</v>
      </c>
      <c r="P638" s="5" t="s">
        <v>66</v>
      </c>
      <c r="Q638" s="5" t="str">
        <f t="shared" si="9"/>
        <v>GL500.51900030</v>
      </c>
      <c r="R638" s="104" t="str">
        <f>VLOOKUP($Q638,[9]Map!$D:$F,2,FALSE)</f>
        <v>D5100 - Utilities Consumables &amp; Materials</v>
      </c>
      <c r="S638" s="104" t="str">
        <f>VLOOKUP($Q638,[9]Map!$D:$F,3,FALSE)</f>
        <v>AC5140 - Consumables &amp; Office Supplies</v>
      </c>
      <c r="T638" s="245" t="str">
        <f>VLOOKUP(D638,[9]Map!$A$12:$B$21,2,FALSE)</f>
        <v>Mgl Acl Auto Reverse</v>
      </c>
      <c r="U638" s="5"/>
      <c r="V638" s="1" t="s">
        <v>116</v>
      </c>
      <c r="W638" s="1" t="s">
        <v>542</v>
      </c>
      <c r="X638" s="1" t="s">
        <v>543</v>
      </c>
    </row>
    <row r="639" spans="1:24" hidden="1" x14ac:dyDescent="0.15">
      <c r="A639" s="1" t="s">
        <v>185</v>
      </c>
      <c r="B639" s="1" t="s">
        <v>107</v>
      </c>
      <c r="C639" s="1" t="s">
        <v>70</v>
      </c>
      <c r="D639" s="1" t="s">
        <v>71</v>
      </c>
      <c r="E639" s="1" t="s">
        <v>72</v>
      </c>
      <c r="F639" s="1" t="s">
        <v>139</v>
      </c>
      <c r="G639" s="1"/>
      <c r="H639" s="1"/>
      <c r="I639" s="1" t="s">
        <v>106</v>
      </c>
      <c r="J639" s="4">
        <v>45291</v>
      </c>
      <c r="K639" s="4">
        <v>45296</v>
      </c>
      <c r="L639" s="1" t="s">
        <v>63</v>
      </c>
      <c r="M639" s="5">
        <v>-3976.6</v>
      </c>
      <c r="N639" s="5" t="s">
        <v>64</v>
      </c>
      <c r="O639" s="5" t="s">
        <v>65</v>
      </c>
      <c r="P639" s="5" t="s">
        <v>66</v>
      </c>
      <c r="Q639" s="5" t="str">
        <f t="shared" si="9"/>
        <v>GL500.57100003</v>
      </c>
      <c r="R639" s="104" t="str">
        <f>VLOOKUP($Q639,[9]Map!$D:$F,2,FALSE)</f>
        <v>D5701 - Wages &amp; Other</v>
      </c>
      <c r="S639" s="104" t="str">
        <f>VLOOKUP($Q639,[9]Map!$D:$F,3,FALSE)</f>
        <v>AC5710 - Wages Salaries &amp; Benefits</v>
      </c>
      <c r="T639" s="245" t="str">
        <f>VLOOKUP(D639,[9]Map!$A$12:$B$21,2,FALSE)</f>
        <v>Mgl Acl Auto Reverse</v>
      </c>
      <c r="U639" s="5"/>
      <c r="V639" s="1" t="s">
        <v>115</v>
      </c>
      <c r="W639" s="1" t="s">
        <v>571</v>
      </c>
      <c r="X639" s="1" t="s">
        <v>572</v>
      </c>
    </row>
    <row r="640" spans="1:24" hidden="1" x14ac:dyDescent="0.15">
      <c r="A640" s="1" t="s">
        <v>185</v>
      </c>
      <c r="B640" s="1" t="s">
        <v>107</v>
      </c>
      <c r="C640" s="1" t="s">
        <v>70</v>
      </c>
      <c r="D640" s="1" t="s">
        <v>71</v>
      </c>
      <c r="E640" s="1" t="s">
        <v>72</v>
      </c>
      <c r="F640" s="1" t="s">
        <v>139</v>
      </c>
      <c r="G640" s="1"/>
      <c r="H640" s="1"/>
      <c r="I640" s="1" t="s">
        <v>106</v>
      </c>
      <c r="J640" s="4">
        <v>45322</v>
      </c>
      <c r="K640" s="4">
        <v>45322</v>
      </c>
      <c r="L640" s="1" t="s">
        <v>63</v>
      </c>
      <c r="M640" s="5">
        <v>6362.56</v>
      </c>
      <c r="N640" s="5" t="s">
        <v>64</v>
      </c>
      <c r="O640" s="5" t="s">
        <v>65</v>
      </c>
      <c r="P640" s="5" t="s">
        <v>66</v>
      </c>
      <c r="Q640" s="5" t="str">
        <f t="shared" si="9"/>
        <v>GL500.57100003</v>
      </c>
      <c r="R640" s="104" t="str">
        <f>VLOOKUP($Q640,[9]Map!$D:$F,2,FALSE)</f>
        <v>D5701 - Wages &amp; Other</v>
      </c>
      <c r="S640" s="104" t="str">
        <f>VLOOKUP($Q640,[9]Map!$D:$F,3,FALSE)</f>
        <v>AC5710 - Wages Salaries &amp; Benefits</v>
      </c>
      <c r="T640" s="245" t="str">
        <f>VLOOKUP(D640,[9]Map!$A$12:$B$21,2,FALSE)</f>
        <v>Mgl Acl Auto Reverse</v>
      </c>
      <c r="U640" s="5"/>
      <c r="V640" s="1" t="s">
        <v>117</v>
      </c>
      <c r="W640" s="1" t="s">
        <v>573</v>
      </c>
      <c r="X640" s="1" t="s">
        <v>574</v>
      </c>
    </row>
    <row r="641" spans="1:24" hidden="1" x14ac:dyDescent="0.15">
      <c r="A641" s="1" t="s">
        <v>185</v>
      </c>
      <c r="B641" s="1" t="s">
        <v>107</v>
      </c>
      <c r="C641" s="1" t="s">
        <v>70</v>
      </c>
      <c r="D641" s="1" t="s">
        <v>71</v>
      </c>
      <c r="E641" s="1" t="s">
        <v>72</v>
      </c>
      <c r="F641" s="1" t="s">
        <v>330</v>
      </c>
      <c r="G641" s="1"/>
      <c r="H641" s="1"/>
      <c r="I641" s="1" t="s">
        <v>106</v>
      </c>
      <c r="J641" s="4">
        <v>45322</v>
      </c>
      <c r="K641" s="4">
        <v>45327</v>
      </c>
      <c r="L641" s="1" t="s">
        <v>63</v>
      </c>
      <c r="M641" s="5">
        <v>-6362.56</v>
      </c>
      <c r="N641" s="5" t="s">
        <v>64</v>
      </c>
      <c r="O641" s="5" t="s">
        <v>65</v>
      </c>
      <c r="P641" s="5" t="s">
        <v>66</v>
      </c>
      <c r="Q641" s="5" t="str">
        <f t="shared" si="9"/>
        <v>GL500.57100003</v>
      </c>
      <c r="R641" s="104" t="str">
        <f>VLOOKUP($Q641,[9]Map!$D:$F,2,FALSE)</f>
        <v>D5701 - Wages &amp; Other</v>
      </c>
      <c r="S641" s="104" t="str">
        <f>VLOOKUP($Q641,[9]Map!$D:$F,3,FALSE)</f>
        <v>AC5710 - Wages Salaries &amp; Benefits</v>
      </c>
      <c r="T641" s="245" t="str">
        <f>VLOOKUP(D641,[9]Map!$A$12:$B$21,2,FALSE)</f>
        <v>Mgl Acl Auto Reverse</v>
      </c>
      <c r="U641" s="5"/>
      <c r="V641" s="1" t="s">
        <v>115</v>
      </c>
      <c r="W641" s="1" t="s">
        <v>575</v>
      </c>
      <c r="X641" s="1" t="s">
        <v>576</v>
      </c>
    </row>
    <row r="642" spans="1:24" hidden="1" x14ac:dyDescent="0.15">
      <c r="A642" s="1" t="s">
        <v>185</v>
      </c>
      <c r="B642" s="1" t="s">
        <v>107</v>
      </c>
      <c r="C642" s="1" t="s">
        <v>70</v>
      </c>
      <c r="D642" s="1" t="s">
        <v>71</v>
      </c>
      <c r="E642" s="1" t="s">
        <v>72</v>
      </c>
      <c r="F642" s="1" t="s">
        <v>330</v>
      </c>
      <c r="G642" s="1"/>
      <c r="H642" s="1"/>
      <c r="I642" s="1" t="s">
        <v>106</v>
      </c>
      <c r="J642" s="4">
        <v>45352</v>
      </c>
      <c r="K642" s="4">
        <v>45351</v>
      </c>
      <c r="L642" s="1" t="s">
        <v>63</v>
      </c>
      <c r="M642" s="5">
        <v>7157.88</v>
      </c>
      <c r="N642" s="5" t="s">
        <v>64</v>
      </c>
      <c r="O642" s="5" t="s">
        <v>65</v>
      </c>
      <c r="P642" s="5" t="s">
        <v>66</v>
      </c>
      <c r="Q642" s="5" t="str">
        <f t="shared" ref="Q642:Q705" si="10">CONCATENATE(P642,".",B642)</f>
        <v>GL500.57100003</v>
      </c>
      <c r="R642" s="104" t="str">
        <f>VLOOKUP($Q642,[9]Map!$D:$F,2,FALSE)</f>
        <v>D5701 - Wages &amp; Other</v>
      </c>
      <c r="S642" s="104" t="str">
        <f>VLOOKUP($Q642,[9]Map!$D:$F,3,FALSE)</f>
        <v>AC5710 - Wages Salaries &amp; Benefits</v>
      </c>
      <c r="T642" s="245" t="str">
        <f>VLOOKUP(D642,[9]Map!$A$12:$B$21,2,FALSE)</f>
        <v>Mgl Acl Auto Reverse</v>
      </c>
      <c r="U642" s="5"/>
      <c r="V642" s="1" t="s">
        <v>117</v>
      </c>
      <c r="W642" s="1" t="s">
        <v>577</v>
      </c>
      <c r="X642" s="1" t="s">
        <v>578</v>
      </c>
    </row>
    <row r="643" spans="1:24" hidden="1" x14ac:dyDescent="0.15">
      <c r="A643" s="1" t="s">
        <v>187</v>
      </c>
      <c r="B643" s="1" t="s">
        <v>105</v>
      </c>
      <c r="C643" s="1" t="s">
        <v>77</v>
      </c>
      <c r="D643" s="1" t="s">
        <v>71</v>
      </c>
      <c r="E643" s="1" t="s">
        <v>78</v>
      </c>
      <c r="F643" s="1" t="s">
        <v>139</v>
      </c>
      <c r="G643" s="1"/>
      <c r="H643" s="1"/>
      <c r="I643" s="1" t="s">
        <v>106</v>
      </c>
      <c r="J643" s="4">
        <v>45322</v>
      </c>
      <c r="K643" s="4">
        <v>45322</v>
      </c>
      <c r="L643" s="1" t="s">
        <v>63</v>
      </c>
      <c r="M643" s="5">
        <v>-2828.91</v>
      </c>
      <c r="N643" s="5" t="s">
        <v>64</v>
      </c>
      <c r="O643" s="5" t="s">
        <v>65</v>
      </c>
      <c r="P643" s="5" t="s">
        <v>66</v>
      </c>
      <c r="Q643" s="5" t="str">
        <f t="shared" si="10"/>
        <v>GL500.45900087</v>
      </c>
      <c r="R643" s="104" t="str">
        <f>VLOOKUP($Q643,[9]Map!$D:$F,2,FALSE)</f>
        <v>D7000 - Internal Recharge</v>
      </c>
      <c r="S643" s="104" t="str">
        <f>VLOOKUP($Q643,[9]Map!$D:$F,3,FALSE)</f>
        <v>AC7200 - Other Recharge</v>
      </c>
      <c r="T643" s="245" t="str">
        <f>VLOOKUP(D643,[9]Map!$A$12:$B$21,2,FALSE)</f>
        <v>Mgl Acl Auto Reverse</v>
      </c>
      <c r="U643" s="5"/>
      <c r="V643" s="1" t="s">
        <v>116</v>
      </c>
      <c r="W643" s="1" t="s">
        <v>548</v>
      </c>
      <c r="X643" s="1" t="s">
        <v>549</v>
      </c>
    </row>
    <row r="644" spans="1:24" hidden="1" x14ac:dyDescent="0.15">
      <c r="A644" s="1" t="s">
        <v>187</v>
      </c>
      <c r="B644" s="1" t="s">
        <v>105</v>
      </c>
      <c r="C644" s="1" t="s">
        <v>77</v>
      </c>
      <c r="D644" s="1" t="s">
        <v>71</v>
      </c>
      <c r="E644" s="1" t="s">
        <v>78</v>
      </c>
      <c r="F644" s="1" t="s">
        <v>139</v>
      </c>
      <c r="G644" s="1"/>
      <c r="H644" s="1"/>
      <c r="I644" s="1" t="s">
        <v>106</v>
      </c>
      <c r="J644" s="4">
        <v>45291</v>
      </c>
      <c r="K644" s="4">
        <v>45292</v>
      </c>
      <c r="L644" s="1" t="s">
        <v>63</v>
      </c>
      <c r="M644" s="5">
        <v>240810.95</v>
      </c>
      <c r="N644" s="5" t="s">
        <v>64</v>
      </c>
      <c r="O644" s="5" t="s">
        <v>65</v>
      </c>
      <c r="P644" s="5" t="s">
        <v>66</v>
      </c>
      <c r="Q644" s="5" t="str">
        <f t="shared" si="10"/>
        <v>GL500.45900087</v>
      </c>
      <c r="R644" s="104" t="str">
        <f>VLOOKUP($Q644,[9]Map!$D:$F,2,FALSE)</f>
        <v>D7000 - Internal Recharge</v>
      </c>
      <c r="S644" s="104" t="str">
        <f>VLOOKUP($Q644,[9]Map!$D:$F,3,FALSE)</f>
        <v>AC7200 - Other Recharge</v>
      </c>
      <c r="T644" s="245" t="str">
        <f>VLOOKUP(D644,[9]Map!$A$12:$B$21,2,FALSE)</f>
        <v>Mgl Acl Auto Reverse</v>
      </c>
      <c r="U644" s="5"/>
      <c r="V644" s="1" t="s">
        <v>115</v>
      </c>
      <c r="W644" s="1" t="s">
        <v>546</v>
      </c>
      <c r="X644" s="1" t="s">
        <v>547</v>
      </c>
    </row>
    <row r="645" spans="1:24" hidden="1" x14ac:dyDescent="0.15">
      <c r="A645" s="1" t="s">
        <v>187</v>
      </c>
      <c r="B645" s="1" t="s">
        <v>105</v>
      </c>
      <c r="C645" s="1" t="s">
        <v>77</v>
      </c>
      <c r="D645" s="1" t="s">
        <v>71</v>
      </c>
      <c r="E645" s="1" t="s">
        <v>78</v>
      </c>
      <c r="F645" s="1" t="s">
        <v>330</v>
      </c>
      <c r="G645" s="1"/>
      <c r="H645" s="1"/>
      <c r="I645" s="1" t="s">
        <v>106</v>
      </c>
      <c r="J645" s="4">
        <v>45351</v>
      </c>
      <c r="K645" s="4">
        <v>45351</v>
      </c>
      <c r="L645" s="1" t="s">
        <v>63</v>
      </c>
      <c r="M645" s="5">
        <v>-283553.56</v>
      </c>
      <c r="N645" s="5" t="s">
        <v>64</v>
      </c>
      <c r="O645" s="5" t="s">
        <v>65</v>
      </c>
      <c r="P645" s="5" t="s">
        <v>66</v>
      </c>
      <c r="Q645" s="5" t="str">
        <f t="shared" si="10"/>
        <v>GL500.45900087</v>
      </c>
      <c r="R645" s="104" t="str">
        <f>VLOOKUP($Q645,[9]Map!$D:$F,2,FALSE)</f>
        <v>D7000 - Internal Recharge</v>
      </c>
      <c r="S645" s="104" t="str">
        <f>VLOOKUP($Q645,[9]Map!$D:$F,3,FALSE)</f>
        <v>AC7200 - Other Recharge</v>
      </c>
      <c r="T645" s="245" t="str">
        <f>VLOOKUP(D645,[9]Map!$A$12:$B$21,2,FALSE)</f>
        <v>Mgl Acl Auto Reverse</v>
      </c>
      <c r="U645" s="5"/>
      <c r="V645" s="1" t="s">
        <v>116</v>
      </c>
      <c r="W645" s="1" t="s">
        <v>552</v>
      </c>
      <c r="X645" s="1" t="s">
        <v>553</v>
      </c>
    </row>
    <row r="646" spans="1:24" hidden="1" x14ac:dyDescent="0.15">
      <c r="A646" s="1" t="s">
        <v>187</v>
      </c>
      <c r="B646" s="1" t="s">
        <v>105</v>
      </c>
      <c r="C646" s="1" t="s">
        <v>77</v>
      </c>
      <c r="D646" s="1" t="s">
        <v>71</v>
      </c>
      <c r="E646" s="1" t="s">
        <v>78</v>
      </c>
      <c r="F646" s="1" t="s">
        <v>330</v>
      </c>
      <c r="G646" s="1"/>
      <c r="H646" s="1"/>
      <c r="I646" s="1" t="s">
        <v>106</v>
      </c>
      <c r="J646" s="4">
        <v>45322</v>
      </c>
      <c r="K646" s="4">
        <v>45323</v>
      </c>
      <c r="L646" s="1" t="s">
        <v>63</v>
      </c>
      <c r="M646" s="5">
        <v>2828.91</v>
      </c>
      <c r="N646" s="5" t="s">
        <v>64</v>
      </c>
      <c r="O646" s="5" t="s">
        <v>65</v>
      </c>
      <c r="P646" s="5" t="s">
        <v>66</v>
      </c>
      <c r="Q646" s="5" t="str">
        <f t="shared" si="10"/>
        <v>GL500.45900087</v>
      </c>
      <c r="R646" s="104" t="str">
        <f>VLOOKUP($Q646,[9]Map!$D:$F,2,FALSE)</f>
        <v>D7000 - Internal Recharge</v>
      </c>
      <c r="S646" s="104" t="str">
        <f>VLOOKUP($Q646,[9]Map!$D:$F,3,FALSE)</f>
        <v>AC7200 - Other Recharge</v>
      </c>
      <c r="T646" s="245" t="str">
        <f>VLOOKUP(D646,[9]Map!$A$12:$B$21,2,FALSE)</f>
        <v>Mgl Acl Auto Reverse</v>
      </c>
      <c r="U646" s="5"/>
      <c r="V646" s="1" t="s">
        <v>115</v>
      </c>
      <c r="W646" s="1" t="s">
        <v>550</v>
      </c>
      <c r="X646" s="1" t="s">
        <v>551</v>
      </c>
    </row>
    <row r="647" spans="1:24" hidden="1" x14ac:dyDescent="0.15">
      <c r="A647" s="1" t="s">
        <v>187</v>
      </c>
      <c r="B647" s="1" t="s">
        <v>342</v>
      </c>
      <c r="C647" s="1" t="s">
        <v>343</v>
      </c>
      <c r="D647" s="1" t="s">
        <v>71</v>
      </c>
      <c r="E647" s="1" t="s">
        <v>321</v>
      </c>
      <c r="F647" s="1" t="s">
        <v>139</v>
      </c>
      <c r="G647" s="1"/>
      <c r="H647" s="1"/>
      <c r="I647" s="1" t="s">
        <v>106</v>
      </c>
      <c r="J647" s="4">
        <v>45291</v>
      </c>
      <c r="K647" s="4">
        <v>45292</v>
      </c>
      <c r="L647" s="1" t="s">
        <v>63</v>
      </c>
      <c r="M647" s="5">
        <v>-39773.18</v>
      </c>
      <c r="N647" s="5" t="s">
        <v>64</v>
      </c>
      <c r="O647" s="5" t="s">
        <v>65</v>
      </c>
      <c r="P647" s="5" t="s">
        <v>66</v>
      </c>
      <c r="Q647" s="5" t="str">
        <f t="shared" si="10"/>
        <v>GL500.53800009</v>
      </c>
      <c r="R647" s="104" t="str">
        <f>VLOOKUP($Q647,[9]Map!$D:$F,2,FALSE)</f>
        <v>S5383 - Professional Fees &amp; Consultancy Total</v>
      </c>
      <c r="S647" s="104" t="str">
        <f>VLOOKUP($Q647,[9]Map!$D:$F,3,FALSE)</f>
        <v>D5383 - Professional Fees &amp; Consultancy</v>
      </c>
      <c r="T647" s="245" t="str">
        <f>VLOOKUP(D647,[9]Map!$A$12:$B$21,2,FALSE)</f>
        <v>Mgl Acl Auto Reverse</v>
      </c>
      <c r="U647" s="5"/>
      <c r="V647" s="1" t="s">
        <v>115</v>
      </c>
      <c r="W647" s="1" t="s">
        <v>579</v>
      </c>
      <c r="X647" s="1" t="s">
        <v>580</v>
      </c>
    </row>
    <row r="648" spans="1:24" hidden="1" x14ac:dyDescent="0.15">
      <c r="A648" s="1" t="s">
        <v>187</v>
      </c>
      <c r="B648" s="1" t="s">
        <v>342</v>
      </c>
      <c r="C648" s="1" t="s">
        <v>343</v>
      </c>
      <c r="D648" s="1" t="s">
        <v>71</v>
      </c>
      <c r="E648" s="1" t="s">
        <v>536</v>
      </c>
      <c r="F648" s="1" t="s">
        <v>139</v>
      </c>
      <c r="G648" s="1"/>
      <c r="H648" s="1"/>
      <c r="I648" s="1" t="s">
        <v>106</v>
      </c>
      <c r="J648" s="4">
        <v>45322</v>
      </c>
      <c r="K648" s="4">
        <v>45322</v>
      </c>
      <c r="L648" s="1" t="s">
        <v>63</v>
      </c>
      <c r="M648" s="5">
        <v>39773.18</v>
      </c>
      <c r="N648" s="5" t="s">
        <v>64</v>
      </c>
      <c r="O648" s="5" t="s">
        <v>65</v>
      </c>
      <c r="P648" s="5" t="s">
        <v>66</v>
      </c>
      <c r="Q648" s="5" t="str">
        <f t="shared" si="10"/>
        <v>GL500.53800009</v>
      </c>
      <c r="R648" s="104" t="str">
        <f>VLOOKUP($Q648,[9]Map!$D:$F,2,FALSE)</f>
        <v>S5383 - Professional Fees &amp; Consultancy Total</v>
      </c>
      <c r="S648" s="104" t="str">
        <f>VLOOKUP($Q648,[9]Map!$D:$F,3,FALSE)</f>
        <v>D5383 - Professional Fees &amp; Consultancy</v>
      </c>
      <c r="T648" s="245" t="str">
        <f>VLOOKUP(D648,[9]Map!$A$12:$B$21,2,FALSE)</f>
        <v>Mgl Acl Auto Reverse</v>
      </c>
      <c r="U648" s="5"/>
      <c r="V648" s="1" t="s">
        <v>116</v>
      </c>
      <c r="W648" s="1" t="s">
        <v>538</v>
      </c>
      <c r="X648" s="1" t="s">
        <v>539</v>
      </c>
    </row>
    <row r="649" spans="1:24" hidden="1" x14ac:dyDescent="0.15">
      <c r="A649" s="1" t="s">
        <v>187</v>
      </c>
      <c r="B649" s="1" t="s">
        <v>342</v>
      </c>
      <c r="C649" s="1" t="s">
        <v>343</v>
      </c>
      <c r="D649" s="1" t="s">
        <v>71</v>
      </c>
      <c r="E649" s="1" t="s">
        <v>321</v>
      </c>
      <c r="F649" s="1" t="s">
        <v>139</v>
      </c>
      <c r="G649" s="1"/>
      <c r="H649" s="1"/>
      <c r="I649" s="1" t="s">
        <v>106</v>
      </c>
      <c r="J649" s="4">
        <v>45291</v>
      </c>
      <c r="K649" s="4">
        <v>45292</v>
      </c>
      <c r="L649" s="1" t="s">
        <v>63</v>
      </c>
      <c r="M649" s="5">
        <v>-48625</v>
      </c>
      <c r="N649" s="5" t="s">
        <v>64</v>
      </c>
      <c r="O649" s="5" t="s">
        <v>65</v>
      </c>
      <c r="P649" s="5" t="s">
        <v>66</v>
      </c>
      <c r="Q649" s="5" t="str">
        <f t="shared" si="10"/>
        <v>GL500.53800009</v>
      </c>
      <c r="R649" s="104" t="str">
        <f>VLOOKUP($Q649,[9]Map!$D:$F,2,FALSE)</f>
        <v>S5383 - Professional Fees &amp; Consultancy Total</v>
      </c>
      <c r="S649" s="104" t="str">
        <f>VLOOKUP($Q649,[9]Map!$D:$F,3,FALSE)</f>
        <v>D5383 - Professional Fees &amp; Consultancy</v>
      </c>
      <c r="T649" s="245" t="str">
        <f>VLOOKUP(D649,[9]Map!$A$12:$B$21,2,FALSE)</f>
        <v>Mgl Acl Auto Reverse</v>
      </c>
      <c r="U649" s="5"/>
      <c r="V649" s="1" t="s">
        <v>115</v>
      </c>
      <c r="W649" s="1" t="s">
        <v>579</v>
      </c>
      <c r="X649" s="1" t="s">
        <v>580</v>
      </c>
    </row>
    <row r="650" spans="1:24" hidden="1" x14ac:dyDescent="0.15">
      <c r="A650" s="1" t="s">
        <v>187</v>
      </c>
      <c r="B650" s="1" t="s">
        <v>342</v>
      </c>
      <c r="C650" s="1" t="s">
        <v>343</v>
      </c>
      <c r="D650" s="1" t="s">
        <v>71</v>
      </c>
      <c r="E650" s="1" t="s">
        <v>321</v>
      </c>
      <c r="F650" s="1" t="s">
        <v>139</v>
      </c>
      <c r="G650" s="1"/>
      <c r="H650" s="1"/>
      <c r="I650" s="1" t="s">
        <v>106</v>
      </c>
      <c r="J650" s="4">
        <v>45291</v>
      </c>
      <c r="K650" s="4">
        <v>45292</v>
      </c>
      <c r="L650" s="1" t="s">
        <v>63</v>
      </c>
      <c r="M650" s="5">
        <v>-14085</v>
      </c>
      <c r="N650" s="5" t="s">
        <v>64</v>
      </c>
      <c r="O650" s="5" t="s">
        <v>65</v>
      </c>
      <c r="P650" s="5" t="s">
        <v>66</v>
      </c>
      <c r="Q650" s="5" t="str">
        <f t="shared" si="10"/>
        <v>GL500.53800009</v>
      </c>
      <c r="R650" s="104" t="str">
        <f>VLOOKUP($Q650,[9]Map!$D:$F,2,FALSE)</f>
        <v>S5383 - Professional Fees &amp; Consultancy Total</v>
      </c>
      <c r="S650" s="104" t="str">
        <f>VLOOKUP($Q650,[9]Map!$D:$F,3,FALSE)</f>
        <v>D5383 - Professional Fees &amp; Consultancy</v>
      </c>
      <c r="T650" s="245" t="str">
        <f>VLOOKUP(D650,[9]Map!$A$12:$B$21,2,FALSE)</f>
        <v>Mgl Acl Auto Reverse</v>
      </c>
      <c r="U650" s="5"/>
      <c r="V650" s="1" t="s">
        <v>115</v>
      </c>
      <c r="W650" s="1" t="s">
        <v>579</v>
      </c>
      <c r="X650" s="1" t="s">
        <v>580</v>
      </c>
    </row>
    <row r="651" spans="1:24" hidden="1" x14ac:dyDescent="0.15">
      <c r="A651" s="1" t="s">
        <v>187</v>
      </c>
      <c r="B651" s="1" t="s">
        <v>342</v>
      </c>
      <c r="C651" s="1" t="s">
        <v>343</v>
      </c>
      <c r="D651" s="1" t="s">
        <v>71</v>
      </c>
      <c r="E651" s="1" t="s">
        <v>321</v>
      </c>
      <c r="F651" s="1" t="s">
        <v>139</v>
      </c>
      <c r="G651" s="1"/>
      <c r="H651" s="1"/>
      <c r="I651" s="1" t="s">
        <v>106</v>
      </c>
      <c r="J651" s="4">
        <v>45291</v>
      </c>
      <c r="K651" s="4">
        <v>45292</v>
      </c>
      <c r="L651" s="1" t="s">
        <v>63</v>
      </c>
      <c r="M651" s="5">
        <v>-29425</v>
      </c>
      <c r="N651" s="5" t="s">
        <v>64</v>
      </c>
      <c r="O651" s="5" t="s">
        <v>65</v>
      </c>
      <c r="P651" s="5" t="s">
        <v>66</v>
      </c>
      <c r="Q651" s="5" t="str">
        <f t="shared" si="10"/>
        <v>GL500.53800009</v>
      </c>
      <c r="R651" s="104" t="str">
        <f>VLOOKUP($Q651,[9]Map!$D:$F,2,FALSE)</f>
        <v>S5383 - Professional Fees &amp; Consultancy Total</v>
      </c>
      <c r="S651" s="104" t="str">
        <f>VLOOKUP($Q651,[9]Map!$D:$F,3,FALSE)</f>
        <v>D5383 - Professional Fees &amp; Consultancy</v>
      </c>
      <c r="T651" s="245" t="str">
        <f>VLOOKUP(D651,[9]Map!$A$12:$B$21,2,FALSE)</f>
        <v>Mgl Acl Auto Reverse</v>
      </c>
      <c r="U651" s="5"/>
      <c r="V651" s="1" t="s">
        <v>115</v>
      </c>
      <c r="W651" s="1" t="s">
        <v>579</v>
      </c>
      <c r="X651" s="1" t="s">
        <v>580</v>
      </c>
    </row>
    <row r="652" spans="1:24" hidden="1" x14ac:dyDescent="0.15">
      <c r="A652" s="1" t="s">
        <v>187</v>
      </c>
      <c r="B652" s="1" t="s">
        <v>342</v>
      </c>
      <c r="C652" s="1" t="s">
        <v>343</v>
      </c>
      <c r="D652" s="1" t="s">
        <v>71</v>
      </c>
      <c r="E652" s="1" t="s">
        <v>321</v>
      </c>
      <c r="F652" s="1" t="s">
        <v>139</v>
      </c>
      <c r="G652" s="1"/>
      <c r="H652" s="1"/>
      <c r="I652" s="1" t="s">
        <v>106</v>
      </c>
      <c r="J652" s="4">
        <v>45291</v>
      </c>
      <c r="K652" s="4">
        <v>45292</v>
      </c>
      <c r="L652" s="1" t="s">
        <v>63</v>
      </c>
      <c r="M652" s="5">
        <v>-26000</v>
      </c>
      <c r="N652" s="5" t="s">
        <v>64</v>
      </c>
      <c r="O652" s="5" t="s">
        <v>65</v>
      </c>
      <c r="P652" s="5" t="s">
        <v>66</v>
      </c>
      <c r="Q652" s="5" t="str">
        <f t="shared" si="10"/>
        <v>GL500.53800009</v>
      </c>
      <c r="R652" s="104" t="str">
        <f>VLOOKUP($Q652,[9]Map!$D:$F,2,FALSE)</f>
        <v>S5383 - Professional Fees &amp; Consultancy Total</v>
      </c>
      <c r="S652" s="104" t="str">
        <f>VLOOKUP($Q652,[9]Map!$D:$F,3,FALSE)</f>
        <v>D5383 - Professional Fees &amp; Consultancy</v>
      </c>
      <c r="T652" s="245" t="str">
        <f>VLOOKUP(D652,[9]Map!$A$12:$B$21,2,FALSE)</f>
        <v>Mgl Acl Auto Reverse</v>
      </c>
      <c r="U652" s="5"/>
      <c r="V652" s="1" t="s">
        <v>115</v>
      </c>
      <c r="W652" s="1" t="s">
        <v>579</v>
      </c>
      <c r="X652" s="1" t="s">
        <v>580</v>
      </c>
    </row>
    <row r="653" spans="1:24" hidden="1" x14ac:dyDescent="0.15">
      <c r="A653" s="1" t="s">
        <v>187</v>
      </c>
      <c r="B653" s="1" t="s">
        <v>342</v>
      </c>
      <c r="C653" s="1" t="s">
        <v>343</v>
      </c>
      <c r="D653" s="1" t="s">
        <v>71</v>
      </c>
      <c r="E653" s="1" t="s">
        <v>536</v>
      </c>
      <c r="F653" s="1" t="s">
        <v>139</v>
      </c>
      <c r="G653" s="1"/>
      <c r="H653" s="1"/>
      <c r="I653" s="1" t="s">
        <v>106</v>
      </c>
      <c r="J653" s="4">
        <v>45322</v>
      </c>
      <c r="K653" s="4">
        <v>45322</v>
      </c>
      <c r="L653" s="1" t="s">
        <v>63</v>
      </c>
      <c r="M653" s="5">
        <v>48625</v>
      </c>
      <c r="N653" s="5" t="s">
        <v>64</v>
      </c>
      <c r="O653" s="5" t="s">
        <v>65</v>
      </c>
      <c r="P653" s="5" t="s">
        <v>66</v>
      </c>
      <c r="Q653" s="5" t="str">
        <f t="shared" si="10"/>
        <v>GL500.53800009</v>
      </c>
      <c r="R653" s="104" t="str">
        <f>VLOOKUP($Q653,[9]Map!$D:$F,2,FALSE)</f>
        <v>S5383 - Professional Fees &amp; Consultancy Total</v>
      </c>
      <c r="S653" s="104" t="str">
        <f>VLOOKUP($Q653,[9]Map!$D:$F,3,FALSE)</f>
        <v>D5383 - Professional Fees &amp; Consultancy</v>
      </c>
      <c r="T653" s="245" t="str">
        <f>VLOOKUP(D653,[9]Map!$A$12:$B$21,2,FALSE)</f>
        <v>Mgl Acl Auto Reverse</v>
      </c>
      <c r="U653" s="5"/>
      <c r="V653" s="1" t="s">
        <v>116</v>
      </c>
      <c r="W653" s="1" t="s">
        <v>538</v>
      </c>
      <c r="X653" s="1" t="s">
        <v>539</v>
      </c>
    </row>
    <row r="654" spans="1:24" hidden="1" x14ac:dyDescent="0.15">
      <c r="A654" s="1" t="s">
        <v>187</v>
      </c>
      <c r="B654" s="1" t="s">
        <v>342</v>
      </c>
      <c r="C654" s="1" t="s">
        <v>343</v>
      </c>
      <c r="D654" s="1" t="s">
        <v>71</v>
      </c>
      <c r="E654" s="1" t="s">
        <v>536</v>
      </c>
      <c r="F654" s="1" t="s">
        <v>139</v>
      </c>
      <c r="G654" s="1"/>
      <c r="H654" s="1"/>
      <c r="I654" s="1" t="s">
        <v>106</v>
      </c>
      <c r="J654" s="4">
        <v>45322</v>
      </c>
      <c r="K654" s="4">
        <v>45322</v>
      </c>
      <c r="L654" s="1" t="s">
        <v>63</v>
      </c>
      <c r="M654" s="5">
        <v>13650</v>
      </c>
      <c r="N654" s="5" t="s">
        <v>64</v>
      </c>
      <c r="O654" s="5" t="s">
        <v>65</v>
      </c>
      <c r="P654" s="5" t="s">
        <v>66</v>
      </c>
      <c r="Q654" s="5" t="str">
        <f t="shared" si="10"/>
        <v>GL500.53800009</v>
      </c>
      <c r="R654" s="104" t="str">
        <f>VLOOKUP($Q654,[9]Map!$D:$F,2,FALSE)</f>
        <v>S5383 - Professional Fees &amp; Consultancy Total</v>
      </c>
      <c r="S654" s="104" t="str">
        <f>VLOOKUP($Q654,[9]Map!$D:$F,3,FALSE)</f>
        <v>D5383 - Professional Fees &amp; Consultancy</v>
      </c>
      <c r="T654" s="245" t="str">
        <f>VLOOKUP(D654,[9]Map!$A$12:$B$21,2,FALSE)</f>
        <v>Mgl Acl Auto Reverse</v>
      </c>
      <c r="U654" s="5"/>
      <c r="V654" s="1" t="s">
        <v>116</v>
      </c>
      <c r="W654" s="1" t="s">
        <v>538</v>
      </c>
      <c r="X654" s="1" t="s">
        <v>539</v>
      </c>
    </row>
    <row r="655" spans="1:24" hidden="1" x14ac:dyDescent="0.15">
      <c r="A655" s="1" t="s">
        <v>187</v>
      </c>
      <c r="B655" s="1" t="s">
        <v>342</v>
      </c>
      <c r="C655" s="1" t="s">
        <v>343</v>
      </c>
      <c r="D655" s="1" t="s">
        <v>71</v>
      </c>
      <c r="E655" s="1" t="s">
        <v>536</v>
      </c>
      <c r="F655" s="1" t="s">
        <v>139</v>
      </c>
      <c r="G655" s="1"/>
      <c r="H655" s="1"/>
      <c r="I655" s="1" t="s">
        <v>106</v>
      </c>
      <c r="J655" s="4">
        <v>45322</v>
      </c>
      <c r="K655" s="4">
        <v>45322</v>
      </c>
      <c r="L655" s="1" t="s">
        <v>63</v>
      </c>
      <c r="M655" s="5">
        <v>26000</v>
      </c>
      <c r="N655" s="5" t="s">
        <v>64</v>
      </c>
      <c r="O655" s="5" t="s">
        <v>65</v>
      </c>
      <c r="P655" s="5" t="s">
        <v>66</v>
      </c>
      <c r="Q655" s="5" t="str">
        <f t="shared" si="10"/>
        <v>GL500.53800009</v>
      </c>
      <c r="R655" s="104" t="str">
        <f>VLOOKUP($Q655,[9]Map!$D:$F,2,FALSE)</f>
        <v>S5383 - Professional Fees &amp; Consultancy Total</v>
      </c>
      <c r="S655" s="104" t="str">
        <f>VLOOKUP($Q655,[9]Map!$D:$F,3,FALSE)</f>
        <v>D5383 - Professional Fees &amp; Consultancy</v>
      </c>
      <c r="T655" s="245" t="str">
        <f>VLOOKUP(D655,[9]Map!$A$12:$B$21,2,FALSE)</f>
        <v>Mgl Acl Auto Reverse</v>
      </c>
      <c r="U655" s="5"/>
      <c r="V655" s="1" t="s">
        <v>116</v>
      </c>
      <c r="W655" s="1" t="s">
        <v>538</v>
      </c>
      <c r="X655" s="1" t="s">
        <v>539</v>
      </c>
    </row>
    <row r="656" spans="1:24" hidden="1" x14ac:dyDescent="0.15">
      <c r="A656" s="1" t="s">
        <v>187</v>
      </c>
      <c r="B656" s="1" t="s">
        <v>342</v>
      </c>
      <c r="C656" s="1" t="s">
        <v>343</v>
      </c>
      <c r="D656" s="1" t="s">
        <v>71</v>
      </c>
      <c r="E656" s="1" t="s">
        <v>536</v>
      </c>
      <c r="F656" s="1" t="s">
        <v>330</v>
      </c>
      <c r="G656" s="1"/>
      <c r="H656" s="1"/>
      <c r="I656" s="1" t="s">
        <v>106</v>
      </c>
      <c r="J656" s="4">
        <v>45322</v>
      </c>
      <c r="K656" s="4">
        <v>45323</v>
      </c>
      <c r="L656" s="1" t="s">
        <v>63</v>
      </c>
      <c r="M656" s="5">
        <v>-39773.18</v>
      </c>
      <c r="N656" s="5" t="s">
        <v>64</v>
      </c>
      <c r="O656" s="5" t="s">
        <v>65</v>
      </c>
      <c r="P656" s="5" t="s">
        <v>66</v>
      </c>
      <c r="Q656" s="5" t="str">
        <f t="shared" si="10"/>
        <v>GL500.53800009</v>
      </c>
      <c r="R656" s="104" t="str">
        <f>VLOOKUP($Q656,[9]Map!$D:$F,2,FALSE)</f>
        <v>S5383 - Professional Fees &amp; Consultancy Total</v>
      </c>
      <c r="S656" s="104" t="str">
        <f>VLOOKUP($Q656,[9]Map!$D:$F,3,FALSE)</f>
        <v>D5383 - Professional Fees &amp; Consultancy</v>
      </c>
      <c r="T656" s="245" t="str">
        <f>VLOOKUP(D656,[9]Map!$A$12:$B$21,2,FALSE)</f>
        <v>Mgl Acl Auto Reverse</v>
      </c>
      <c r="U656" s="5"/>
      <c r="V656" s="1" t="s">
        <v>115</v>
      </c>
      <c r="W656" s="1" t="s">
        <v>544</v>
      </c>
      <c r="X656" s="1" t="s">
        <v>545</v>
      </c>
    </row>
    <row r="657" spans="1:24" hidden="1" x14ac:dyDescent="0.15">
      <c r="A657" s="1" t="s">
        <v>187</v>
      </c>
      <c r="B657" s="1" t="s">
        <v>342</v>
      </c>
      <c r="C657" s="1" t="s">
        <v>343</v>
      </c>
      <c r="D657" s="1" t="s">
        <v>71</v>
      </c>
      <c r="E657" s="1" t="s">
        <v>536</v>
      </c>
      <c r="F657" s="1" t="s">
        <v>330</v>
      </c>
      <c r="G657" s="1"/>
      <c r="H657" s="1"/>
      <c r="I657" s="1" t="s">
        <v>106</v>
      </c>
      <c r="J657" s="4">
        <v>45351</v>
      </c>
      <c r="K657" s="4">
        <v>45351</v>
      </c>
      <c r="L657" s="1" t="s">
        <v>63</v>
      </c>
      <c r="M657" s="5">
        <v>39773.18</v>
      </c>
      <c r="N657" s="5" t="s">
        <v>64</v>
      </c>
      <c r="O657" s="5" t="s">
        <v>65</v>
      </c>
      <c r="P657" s="5" t="s">
        <v>66</v>
      </c>
      <c r="Q657" s="5" t="str">
        <f t="shared" si="10"/>
        <v>GL500.53800009</v>
      </c>
      <c r="R657" s="104" t="str">
        <f>VLOOKUP($Q657,[9]Map!$D:$F,2,FALSE)</f>
        <v>S5383 - Professional Fees &amp; Consultancy Total</v>
      </c>
      <c r="S657" s="104" t="str">
        <f>VLOOKUP($Q657,[9]Map!$D:$F,3,FALSE)</f>
        <v>D5383 - Professional Fees &amp; Consultancy</v>
      </c>
      <c r="T657" s="245" t="str">
        <f>VLOOKUP(D657,[9]Map!$A$12:$B$21,2,FALSE)</f>
        <v>Mgl Acl Auto Reverse</v>
      </c>
      <c r="U657" s="5"/>
      <c r="V657" s="1" t="s">
        <v>116</v>
      </c>
      <c r="W657" s="1" t="s">
        <v>542</v>
      </c>
      <c r="X657" s="1" t="s">
        <v>543</v>
      </c>
    </row>
    <row r="658" spans="1:24" hidden="1" x14ac:dyDescent="0.15">
      <c r="A658" s="1" t="s">
        <v>187</v>
      </c>
      <c r="B658" s="1" t="s">
        <v>342</v>
      </c>
      <c r="C658" s="1" t="s">
        <v>343</v>
      </c>
      <c r="D658" s="1" t="s">
        <v>71</v>
      </c>
      <c r="E658" s="1" t="s">
        <v>536</v>
      </c>
      <c r="F658" s="1" t="s">
        <v>330</v>
      </c>
      <c r="G658" s="1"/>
      <c r="H658" s="1"/>
      <c r="I658" s="1" t="s">
        <v>106</v>
      </c>
      <c r="J658" s="4">
        <v>45322</v>
      </c>
      <c r="K658" s="4">
        <v>45323</v>
      </c>
      <c r="L658" s="1" t="s">
        <v>63</v>
      </c>
      <c r="M658" s="5">
        <v>-48625</v>
      </c>
      <c r="N658" s="5" t="s">
        <v>64</v>
      </c>
      <c r="O658" s="5" t="s">
        <v>65</v>
      </c>
      <c r="P658" s="5" t="s">
        <v>66</v>
      </c>
      <c r="Q658" s="5" t="str">
        <f t="shared" si="10"/>
        <v>GL500.53800009</v>
      </c>
      <c r="R658" s="104" t="str">
        <f>VLOOKUP($Q658,[9]Map!$D:$F,2,FALSE)</f>
        <v>S5383 - Professional Fees &amp; Consultancy Total</v>
      </c>
      <c r="S658" s="104" t="str">
        <f>VLOOKUP($Q658,[9]Map!$D:$F,3,FALSE)</f>
        <v>D5383 - Professional Fees &amp; Consultancy</v>
      </c>
      <c r="T658" s="245" t="str">
        <f>VLOOKUP(D658,[9]Map!$A$12:$B$21,2,FALSE)</f>
        <v>Mgl Acl Auto Reverse</v>
      </c>
      <c r="U658" s="5"/>
      <c r="V658" s="1" t="s">
        <v>115</v>
      </c>
      <c r="W658" s="1" t="s">
        <v>544</v>
      </c>
      <c r="X658" s="1" t="s">
        <v>545</v>
      </c>
    </row>
    <row r="659" spans="1:24" hidden="1" x14ac:dyDescent="0.15">
      <c r="A659" s="1" t="s">
        <v>187</v>
      </c>
      <c r="B659" s="1" t="s">
        <v>342</v>
      </c>
      <c r="C659" s="1" t="s">
        <v>343</v>
      </c>
      <c r="D659" s="1" t="s">
        <v>71</v>
      </c>
      <c r="E659" s="1" t="s">
        <v>536</v>
      </c>
      <c r="F659" s="1" t="s">
        <v>330</v>
      </c>
      <c r="G659" s="1"/>
      <c r="H659" s="1"/>
      <c r="I659" s="1" t="s">
        <v>106</v>
      </c>
      <c r="J659" s="4">
        <v>45322</v>
      </c>
      <c r="K659" s="4">
        <v>45323</v>
      </c>
      <c r="L659" s="1" t="s">
        <v>63</v>
      </c>
      <c r="M659" s="5">
        <v>-13650</v>
      </c>
      <c r="N659" s="5" t="s">
        <v>64</v>
      </c>
      <c r="O659" s="5" t="s">
        <v>65</v>
      </c>
      <c r="P659" s="5" t="s">
        <v>66</v>
      </c>
      <c r="Q659" s="5" t="str">
        <f t="shared" si="10"/>
        <v>GL500.53800009</v>
      </c>
      <c r="R659" s="104" t="str">
        <f>VLOOKUP($Q659,[9]Map!$D:$F,2,FALSE)</f>
        <v>S5383 - Professional Fees &amp; Consultancy Total</v>
      </c>
      <c r="S659" s="104" t="str">
        <f>VLOOKUP($Q659,[9]Map!$D:$F,3,FALSE)</f>
        <v>D5383 - Professional Fees &amp; Consultancy</v>
      </c>
      <c r="T659" s="245" t="str">
        <f>VLOOKUP(D659,[9]Map!$A$12:$B$21,2,FALSE)</f>
        <v>Mgl Acl Auto Reverse</v>
      </c>
      <c r="U659" s="5"/>
      <c r="V659" s="1" t="s">
        <v>115</v>
      </c>
      <c r="W659" s="1" t="s">
        <v>544</v>
      </c>
      <c r="X659" s="1" t="s">
        <v>545</v>
      </c>
    </row>
    <row r="660" spans="1:24" hidden="1" x14ac:dyDescent="0.15">
      <c r="A660" s="1" t="s">
        <v>187</v>
      </c>
      <c r="B660" s="1" t="s">
        <v>342</v>
      </c>
      <c r="C660" s="1" t="s">
        <v>343</v>
      </c>
      <c r="D660" s="1" t="s">
        <v>71</v>
      </c>
      <c r="E660" s="1" t="s">
        <v>536</v>
      </c>
      <c r="F660" s="1" t="s">
        <v>330</v>
      </c>
      <c r="G660" s="1"/>
      <c r="H660" s="1"/>
      <c r="I660" s="1" t="s">
        <v>106</v>
      </c>
      <c r="J660" s="4">
        <v>45322</v>
      </c>
      <c r="K660" s="4">
        <v>45323</v>
      </c>
      <c r="L660" s="1" t="s">
        <v>63</v>
      </c>
      <c r="M660" s="5">
        <v>-26000</v>
      </c>
      <c r="N660" s="5" t="s">
        <v>64</v>
      </c>
      <c r="O660" s="5" t="s">
        <v>65</v>
      </c>
      <c r="P660" s="5" t="s">
        <v>66</v>
      </c>
      <c r="Q660" s="5" t="str">
        <f t="shared" si="10"/>
        <v>GL500.53800009</v>
      </c>
      <c r="R660" s="104" t="str">
        <f>VLOOKUP($Q660,[9]Map!$D:$F,2,FALSE)</f>
        <v>S5383 - Professional Fees &amp; Consultancy Total</v>
      </c>
      <c r="S660" s="104" t="str">
        <f>VLOOKUP($Q660,[9]Map!$D:$F,3,FALSE)</f>
        <v>D5383 - Professional Fees &amp; Consultancy</v>
      </c>
      <c r="T660" s="245" t="str">
        <f>VLOOKUP(D660,[9]Map!$A$12:$B$21,2,FALSE)</f>
        <v>Mgl Acl Auto Reverse</v>
      </c>
      <c r="U660" s="5"/>
      <c r="V660" s="1" t="s">
        <v>115</v>
      </c>
      <c r="W660" s="1" t="s">
        <v>544</v>
      </c>
      <c r="X660" s="1" t="s">
        <v>545</v>
      </c>
    </row>
    <row r="661" spans="1:24" hidden="1" x14ac:dyDescent="0.15">
      <c r="A661" s="1" t="s">
        <v>187</v>
      </c>
      <c r="B661" s="1" t="s">
        <v>342</v>
      </c>
      <c r="C661" s="1" t="s">
        <v>343</v>
      </c>
      <c r="D661" s="1" t="s">
        <v>71</v>
      </c>
      <c r="E661" s="1" t="s">
        <v>536</v>
      </c>
      <c r="F661" s="1" t="s">
        <v>330</v>
      </c>
      <c r="G661" s="1"/>
      <c r="H661" s="1"/>
      <c r="I661" s="1" t="s">
        <v>106</v>
      </c>
      <c r="J661" s="4">
        <v>45351</v>
      </c>
      <c r="K661" s="4">
        <v>45351</v>
      </c>
      <c r="L661" s="1" t="s">
        <v>63</v>
      </c>
      <c r="M661" s="5">
        <v>13200</v>
      </c>
      <c r="N661" s="5" t="s">
        <v>64</v>
      </c>
      <c r="O661" s="5" t="s">
        <v>65</v>
      </c>
      <c r="P661" s="5" t="s">
        <v>66</v>
      </c>
      <c r="Q661" s="5" t="str">
        <f t="shared" si="10"/>
        <v>GL500.53800009</v>
      </c>
      <c r="R661" s="104" t="str">
        <f>VLOOKUP($Q661,[9]Map!$D:$F,2,FALSE)</f>
        <v>S5383 - Professional Fees &amp; Consultancy Total</v>
      </c>
      <c r="S661" s="104" t="str">
        <f>VLOOKUP($Q661,[9]Map!$D:$F,3,FALSE)</f>
        <v>D5383 - Professional Fees &amp; Consultancy</v>
      </c>
      <c r="T661" s="245" t="str">
        <f>VLOOKUP(D661,[9]Map!$A$12:$B$21,2,FALSE)</f>
        <v>Mgl Acl Auto Reverse</v>
      </c>
      <c r="U661" s="5"/>
      <c r="V661" s="1" t="s">
        <v>116</v>
      </c>
      <c r="W661" s="1" t="s">
        <v>542</v>
      </c>
      <c r="X661" s="1" t="s">
        <v>543</v>
      </c>
    </row>
    <row r="662" spans="1:24" hidden="1" x14ac:dyDescent="0.15">
      <c r="A662" s="1" t="s">
        <v>187</v>
      </c>
      <c r="B662" s="1" t="s">
        <v>342</v>
      </c>
      <c r="C662" s="1" t="s">
        <v>343</v>
      </c>
      <c r="D662" s="1" t="s">
        <v>71</v>
      </c>
      <c r="E662" s="1" t="s">
        <v>536</v>
      </c>
      <c r="F662" s="1" t="s">
        <v>330</v>
      </c>
      <c r="G662" s="1"/>
      <c r="H662" s="1"/>
      <c r="I662" s="1" t="s">
        <v>106</v>
      </c>
      <c r="J662" s="4">
        <v>45351</v>
      </c>
      <c r="K662" s="4">
        <v>45351</v>
      </c>
      <c r="L662" s="1" t="s">
        <v>63</v>
      </c>
      <c r="M662" s="5">
        <v>26000</v>
      </c>
      <c r="N662" s="5" t="s">
        <v>64</v>
      </c>
      <c r="O662" s="5" t="s">
        <v>65</v>
      </c>
      <c r="P662" s="5" t="s">
        <v>66</v>
      </c>
      <c r="Q662" s="5" t="str">
        <f t="shared" si="10"/>
        <v>GL500.53800009</v>
      </c>
      <c r="R662" s="104" t="str">
        <f>VLOOKUP($Q662,[9]Map!$D:$F,2,FALSE)</f>
        <v>S5383 - Professional Fees &amp; Consultancy Total</v>
      </c>
      <c r="S662" s="104" t="str">
        <f>VLOOKUP($Q662,[9]Map!$D:$F,3,FALSE)</f>
        <v>D5383 - Professional Fees &amp; Consultancy</v>
      </c>
      <c r="T662" s="245" t="str">
        <f>VLOOKUP(D662,[9]Map!$A$12:$B$21,2,FALSE)</f>
        <v>Mgl Acl Auto Reverse</v>
      </c>
      <c r="U662" s="5"/>
      <c r="V662" s="1" t="s">
        <v>116</v>
      </c>
      <c r="W662" s="1" t="s">
        <v>542</v>
      </c>
      <c r="X662" s="1" t="s">
        <v>543</v>
      </c>
    </row>
    <row r="663" spans="1:24" hidden="1" x14ac:dyDescent="0.15">
      <c r="A663" s="1" t="s">
        <v>166</v>
      </c>
      <c r="B663" s="1" t="s">
        <v>447</v>
      </c>
      <c r="C663" s="1" t="s">
        <v>448</v>
      </c>
      <c r="D663" s="1" t="s">
        <v>155</v>
      </c>
      <c r="E663" s="1" t="s">
        <v>583</v>
      </c>
      <c r="F663" s="1" t="s">
        <v>139</v>
      </c>
      <c r="G663" s="1"/>
      <c r="H663" s="1"/>
      <c r="I663" s="1" t="s">
        <v>106</v>
      </c>
      <c r="J663" s="4">
        <v>45309</v>
      </c>
      <c r="K663" s="4">
        <v>45313</v>
      </c>
      <c r="L663" s="1" t="s">
        <v>63</v>
      </c>
      <c r="M663" s="5">
        <v>-1253.79</v>
      </c>
      <c r="N663" s="5" t="s">
        <v>64</v>
      </c>
      <c r="O663" s="5" t="s">
        <v>65</v>
      </c>
      <c r="P663" s="5" t="s">
        <v>66</v>
      </c>
      <c r="Q663" s="5" t="str">
        <f t="shared" si="10"/>
        <v>GL500.54550001</v>
      </c>
      <c r="R663" s="104" t="str">
        <f>VLOOKUP($Q663,[9]Map!$D:$F,2,FALSE)</f>
        <v>D5100 - Utilities Consumables &amp; Materials</v>
      </c>
      <c r="S663" s="104" t="str">
        <f>VLOOKUP($Q663,[9]Map!$D:$F,3,FALSE)</f>
        <v>AC5140 - Consumables &amp; Office Supplies</v>
      </c>
      <c r="T663" s="245" t="str">
        <f>VLOOKUP(D663,[9]Map!$A$12:$B$21,2,FALSE)</f>
        <v>Vendor Debit note</v>
      </c>
      <c r="U663" s="5"/>
      <c r="V663" s="1" t="s">
        <v>165</v>
      </c>
      <c r="W663" s="1" t="s">
        <v>584</v>
      </c>
      <c r="X663" s="1" t="s">
        <v>585</v>
      </c>
    </row>
    <row r="664" spans="1:24" hidden="1" x14ac:dyDescent="0.15">
      <c r="A664" s="1" t="s">
        <v>166</v>
      </c>
      <c r="B664" s="1" t="s">
        <v>586</v>
      </c>
      <c r="C664" s="1" t="s">
        <v>587</v>
      </c>
      <c r="D664" s="1" t="s">
        <v>62</v>
      </c>
      <c r="E664" s="1" t="s">
        <v>588</v>
      </c>
      <c r="F664" s="1" t="s">
        <v>139</v>
      </c>
      <c r="G664" s="1"/>
      <c r="H664" s="1"/>
      <c r="I664" s="1" t="s">
        <v>106</v>
      </c>
      <c r="J664" s="4">
        <v>45297</v>
      </c>
      <c r="K664" s="4">
        <v>45301</v>
      </c>
      <c r="L664" s="1" t="s">
        <v>63</v>
      </c>
      <c r="M664" s="5">
        <v>2399.1999999999998</v>
      </c>
      <c r="N664" s="5" t="s">
        <v>64</v>
      </c>
      <c r="O664" s="5" t="s">
        <v>65</v>
      </c>
      <c r="P664" s="5" t="s">
        <v>66</v>
      </c>
      <c r="Q664" s="5" t="str">
        <f t="shared" si="10"/>
        <v>GL500.53800024</v>
      </c>
      <c r="R664" s="104" t="str">
        <f>VLOOKUP($Q664,[9]Map!$D:$F,2,FALSE)</f>
        <v>D5387 - Agency</v>
      </c>
      <c r="S664" s="104" t="str">
        <f>VLOOKUP($Q664,[9]Map!$D:$F,3,FALSE)</f>
        <v>D5387 - Agency</v>
      </c>
      <c r="T664" s="245" t="str">
        <f>VLOOKUP(D664,[9]Map!$A$12:$B$21,2,FALSE)</f>
        <v>Vendor Invoice</v>
      </c>
      <c r="U664" s="5"/>
      <c r="V664" s="1" t="s">
        <v>165</v>
      </c>
      <c r="W664" s="1" t="s">
        <v>589</v>
      </c>
      <c r="X664" s="1" t="s">
        <v>590</v>
      </c>
    </row>
    <row r="665" spans="1:24" hidden="1" x14ac:dyDescent="0.15">
      <c r="A665" s="1" t="s">
        <v>166</v>
      </c>
      <c r="B665" s="1" t="s">
        <v>586</v>
      </c>
      <c r="C665" s="1" t="s">
        <v>587</v>
      </c>
      <c r="D665" s="1" t="s">
        <v>62</v>
      </c>
      <c r="E665" s="1" t="s">
        <v>588</v>
      </c>
      <c r="F665" s="1" t="s">
        <v>139</v>
      </c>
      <c r="G665" s="1"/>
      <c r="H665" s="1"/>
      <c r="I665" s="1" t="s">
        <v>106</v>
      </c>
      <c r="J665" s="4">
        <v>45292</v>
      </c>
      <c r="K665" s="4">
        <v>45308</v>
      </c>
      <c r="L665" s="1" t="s">
        <v>63</v>
      </c>
      <c r="M665" s="5">
        <v>2399.1999999999998</v>
      </c>
      <c r="N665" s="5" t="s">
        <v>64</v>
      </c>
      <c r="O665" s="5" t="s">
        <v>65</v>
      </c>
      <c r="P665" s="5" t="s">
        <v>66</v>
      </c>
      <c r="Q665" s="5" t="str">
        <f t="shared" si="10"/>
        <v>GL500.53800024</v>
      </c>
      <c r="R665" s="104" t="str">
        <f>VLOOKUP($Q665,[9]Map!$D:$F,2,FALSE)</f>
        <v>D5387 - Agency</v>
      </c>
      <c r="S665" s="104" t="str">
        <f>VLOOKUP($Q665,[9]Map!$D:$F,3,FALSE)</f>
        <v>D5387 - Agency</v>
      </c>
      <c r="T665" s="245" t="str">
        <f>VLOOKUP(D665,[9]Map!$A$12:$B$21,2,FALSE)</f>
        <v>Vendor Invoice</v>
      </c>
      <c r="U665" s="5"/>
      <c r="V665" s="1" t="s">
        <v>165</v>
      </c>
      <c r="W665" s="1" t="s">
        <v>591</v>
      </c>
      <c r="X665" s="1" t="s">
        <v>592</v>
      </c>
    </row>
    <row r="666" spans="1:24" hidden="1" x14ac:dyDescent="0.15">
      <c r="A666" s="1" t="s">
        <v>166</v>
      </c>
      <c r="B666" s="1" t="s">
        <v>586</v>
      </c>
      <c r="C666" s="1" t="s">
        <v>587</v>
      </c>
      <c r="D666" s="1" t="s">
        <v>62</v>
      </c>
      <c r="E666" s="1" t="s">
        <v>588</v>
      </c>
      <c r="F666" s="1" t="s">
        <v>139</v>
      </c>
      <c r="G666" s="1"/>
      <c r="H666" s="1"/>
      <c r="I666" s="1" t="s">
        <v>106</v>
      </c>
      <c r="J666" s="4">
        <v>45304</v>
      </c>
      <c r="K666" s="4">
        <v>45308</v>
      </c>
      <c r="L666" s="1" t="s">
        <v>63</v>
      </c>
      <c r="M666" s="5">
        <v>2399.1999999999998</v>
      </c>
      <c r="N666" s="5" t="s">
        <v>64</v>
      </c>
      <c r="O666" s="5" t="s">
        <v>65</v>
      </c>
      <c r="P666" s="5" t="s">
        <v>66</v>
      </c>
      <c r="Q666" s="5" t="str">
        <f t="shared" si="10"/>
        <v>GL500.53800024</v>
      </c>
      <c r="R666" s="104" t="str">
        <f>VLOOKUP($Q666,[9]Map!$D:$F,2,FALSE)</f>
        <v>D5387 - Agency</v>
      </c>
      <c r="S666" s="104" t="str">
        <f>VLOOKUP($Q666,[9]Map!$D:$F,3,FALSE)</f>
        <v>D5387 - Agency</v>
      </c>
      <c r="T666" s="245" t="str">
        <f>VLOOKUP(D666,[9]Map!$A$12:$B$21,2,FALSE)</f>
        <v>Vendor Invoice</v>
      </c>
      <c r="U666" s="5"/>
      <c r="V666" s="1" t="s">
        <v>165</v>
      </c>
      <c r="W666" s="1" t="s">
        <v>593</v>
      </c>
      <c r="X666" s="1" t="s">
        <v>594</v>
      </c>
    </row>
    <row r="667" spans="1:24" hidden="1" x14ac:dyDescent="0.15">
      <c r="A667" s="1" t="s">
        <v>166</v>
      </c>
      <c r="B667" s="1" t="s">
        <v>586</v>
      </c>
      <c r="C667" s="1" t="s">
        <v>587</v>
      </c>
      <c r="D667" s="1" t="s">
        <v>62</v>
      </c>
      <c r="E667" s="1" t="s">
        <v>588</v>
      </c>
      <c r="F667" s="1" t="s">
        <v>139</v>
      </c>
      <c r="G667" s="1"/>
      <c r="H667" s="1"/>
      <c r="I667" s="1" t="s">
        <v>106</v>
      </c>
      <c r="J667" s="4">
        <v>45311</v>
      </c>
      <c r="K667" s="4">
        <v>45316</v>
      </c>
      <c r="L667" s="1" t="s">
        <v>63</v>
      </c>
      <c r="M667" s="5">
        <v>2399.1999999999998</v>
      </c>
      <c r="N667" s="5" t="s">
        <v>64</v>
      </c>
      <c r="O667" s="5" t="s">
        <v>65</v>
      </c>
      <c r="P667" s="5" t="s">
        <v>66</v>
      </c>
      <c r="Q667" s="5" t="str">
        <f t="shared" si="10"/>
        <v>GL500.53800024</v>
      </c>
      <c r="R667" s="104" t="str">
        <f>VLOOKUP($Q667,[9]Map!$D:$F,2,FALSE)</f>
        <v>D5387 - Agency</v>
      </c>
      <c r="S667" s="104" t="str">
        <f>VLOOKUP($Q667,[9]Map!$D:$F,3,FALSE)</f>
        <v>D5387 - Agency</v>
      </c>
      <c r="T667" s="245" t="str">
        <f>VLOOKUP(D667,[9]Map!$A$12:$B$21,2,FALSE)</f>
        <v>Vendor Invoice</v>
      </c>
      <c r="U667" s="5"/>
      <c r="V667" s="1" t="s">
        <v>165</v>
      </c>
      <c r="W667" s="1" t="s">
        <v>595</v>
      </c>
      <c r="X667" s="1" t="s">
        <v>596</v>
      </c>
    </row>
    <row r="668" spans="1:24" hidden="1" x14ac:dyDescent="0.15">
      <c r="A668" s="1" t="s">
        <v>166</v>
      </c>
      <c r="B668" s="1" t="s">
        <v>586</v>
      </c>
      <c r="C668" s="1" t="s">
        <v>587</v>
      </c>
      <c r="D668" s="1" t="s">
        <v>62</v>
      </c>
      <c r="E668" s="1" t="s">
        <v>588</v>
      </c>
      <c r="F668" s="1" t="s">
        <v>330</v>
      </c>
      <c r="G668" s="1"/>
      <c r="H668" s="1"/>
      <c r="I668" s="1" t="s">
        <v>106</v>
      </c>
      <c r="J668" s="4">
        <v>45318</v>
      </c>
      <c r="K668" s="4">
        <v>45323</v>
      </c>
      <c r="L668" s="1" t="s">
        <v>63</v>
      </c>
      <c r="M668" s="5">
        <v>2399.1999999999998</v>
      </c>
      <c r="N668" s="5" t="s">
        <v>64</v>
      </c>
      <c r="O668" s="5" t="s">
        <v>65</v>
      </c>
      <c r="P668" s="5" t="s">
        <v>66</v>
      </c>
      <c r="Q668" s="5" t="str">
        <f t="shared" si="10"/>
        <v>GL500.53800024</v>
      </c>
      <c r="R668" s="104" t="str">
        <f>VLOOKUP($Q668,[9]Map!$D:$F,2,FALSE)</f>
        <v>D5387 - Agency</v>
      </c>
      <c r="S668" s="104" t="str">
        <f>VLOOKUP($Q668,[9]Map!$D:$F,3,FALSE)</f>
        <v>D5387 - Agency</v>
      </c>
      <c r="T668" s="245" t="str">
        <f>VLOOKUP(D668,[9]Map!$A$12:$B$21,2,FALSE)</f>
        <v>Vendor Invoice</v>
      </c>
      <c r="U668" s="5"/>
      <c r="V668" s="1" t="s">
        <v>165</v>
      </c>
      <c r="W668" s="1" t="s">
        <v>597</v>
      </c>
      <c r="X668" s="1" t="s">
        <v>598</v>
      </c>
    </row>
    <row r="669" spans="1:24" hidden="1" x14ac:dyDescent="0.15">
      <c r="A669" s="1" t="s">
        <v>166</v>
      </c>
      <c r="B669" s="1" t="s">
        <v>586</v>
      </c>
      <c r="C669" s="1" t="s">
        <v>587</v>
      </c>
      <c r="D669" s="1" t="s">
        <v>62</v>
      </c>
      <c r="E669" s="1" t="s">
        <v>588</v>
      </c>
      <c r="F669" s="1" t="s">
        <v>330</v>
      </c>
      <c r="G669" s="1"/>
      <c r="H669" s="1"/>
      <c r="I669" s="1" t="s">
        <v>106</v>
      </c>
      <c r="J669" s="4">
        <v>45325</v>
      </c>
      <c r="K669" s="4">
        <v>45330</v>
      </c>
      <c r="L669" s="1" t="s">
        <v>63</v>
      </c>
      <c r="M669" s="5">
        <v>2399.1999999999998</v>
      </c>
      <c r="N669" s="5" t="s">
        <v>64</v>
      </c>
      <c r="O669" s="5" t="s">
        <v>65</v>
      </c>
      <c r="P669" s="5" t="s">
        <v>66</v>
      </c>
      <c r="Q669" s="5" t="str">
        <f t="shared" si="10"/>
        <v>GL500.53800024</v>
      </c>
      <c r="R669" s="104" t="str">
        <f>VLOOKUP($Q669,[9]Map!$D:$F,2,FALSE)</f>
        <v>D5387 - Agency</v>
      </c>
      <c r="S669" s="104" t="str">
        <f>VLOOKUP($Q669,[9]Map!$D:$F,3,FALSE)</f>
        <v>D5387 - Agency</v>
      </c>
      <c r="T669" s="245" t="str">
        <f>VLOOKUP(D669,[9]Map!$A$12:$B$21,2,FALSE)</f>
        <v>Vendor Invoice</v>
      </c>
      <c r="U669" s="5"/>
      <c r="V669" s="1" t="s">
        <v>165</v>
      </c>
      <c r="W669" s="1" t="s">
        <v>599</v>
      </c>
      <c r="X669" s="1" t="s">
        <v>600</v>
      </c>
    </row>
    <row r="670" spans="1:24" hidden="1" x14ac:dyDescent="0.15">
      <c r="A670" s="1" t="s">
        <v>166</v>
      </c>
      <c r="B670" s="1" t="s">
        <v>586</v>
      </c>
      <c r="C670" s="1" t="s">
        <v>587</v>
      </c>
      <c r="D670" s="1" t="s">
        <v>62</v>
      </c>
      <c r="E670" s="1" t="s">
        <v>588</v>
      </c>
      <c r="F670" s="1" t="s">
        <v>330</v>
      </c>
      <c r="G670" s="1"/>
      <c r="H670" s="1"/>
      <c r="I670" s="1" t="s">
        <v>106</v>
      </c>
      <c r="J670" s="4">
        <v>45332</v>
      </c>
      <c r="K670" s="4">
        <v>45336</v>
      </c>
      <c r="L670" s="1" t="s">
        <v>63</v>
      </c>
      <c r="M670" s="5">
        <v>2399.1999999999998</v>
      </c>
      <c r="N670" s="5" t="s">
        <v>64</v>
      </c>
      <c r="O670" s="5" t="s">
        <v>65</v>
      </c>
      <c r="P670" s="5" t="s">
        <v>66</v>
      </c>
      <c r="Q670" s="5" t="str">
        <f t="shared" si="10"/>
        <v>GL500.53800024</v>
      </c>
      <c r="R670" s="104" t="str">
        <f>VLOOKUP($Q670,[9]Map!$D:$F,2,FALSE)</f>
        <v>D5387 - Agency</v>
      </c>
      <c r="S670" s="104" t="str">
        <f>VLOOKUP($Q670,[9]Map!$D:$F,3,FALSE)</f>
        <v>D5387 - Agency</v>
      </c>
      <c r="T670" s="245" t="str">
        <f>VLOOKUP(D670,[9]Map!$A$12:$B$21,2,FALSE)</f>
        <v>Vendor Invoice</v>
      </c>
      <c r="U670" s="5"/>
      <c r="V670" s="1" t="s">
        <v>165</v>
      </c>
      <c r="W670" s="1" t="s">
        <v>601</v>
      </c>
      <c r="X670" s="1" t="s">
        <v>602</v>
      </c>
    </row>
    <row r="671" spans="1:24" hidden="1" x14ac:dyDescent="0.15">
      <c r="A671" s="1" t="s">
        <v>166</v>
      </c>
      <c r="B671" s="1" t="s">
        <v>586</v>
      </c>
      <c r="C671" s="1" t="s">
        <v>587</v>
      </c>
      <c r="D671" s="1" t="s">
        <v>62</v>
      </c>
      <c r="E671" s="1" t="s">
        <v>588</v>
      </c>
      <c r="F671" s="1" t="s">
        <v>330</v>
      </c>
      <c r="G671" s="1"/>
      <c r="H671" s="1"/>
      <c r="I671" s="1" t="s">
        <v>106</v>
      </c>
      <c r="J671" s="4">
        <v>45339</v>
      </c>
      <c r="K671" s="4">
        <v>45343</v>
      </c>
      <c r="L671" s="1" t="s">
        <v>63</v>
      </c>
      <c r="M671" s="5">
        <v>2399.1999999999998</v>
      </c>
      <c r="N671" s="5" t="s">
        <v>64</v>
      </c>
      <c r="O671" s="5" t="s">
        <v>65</v>
      </c>
      <c r="P671" s="5" t="s">
        <v>66</v>
      </c>
      <c r="Q671" s="5" t="str">
        <f t="shared" si="10"/>
        <v>GL500.53800024</v>
      </c>
      <c r="R671" s="104" t="str">
        <f>VLOOKUP($Q671,[9]Map!$D:$F,2,FALSE)</f>
        <v>D5387 - Agency</v>
      </c>
      <c r="S671" s="104" t="str">
        <f>VLOOKUP($Q671,[9]Map!$D:$F,3,FALSE)</f>
        <v>D5387 - Agency</v>
      </c>
      <c r="T671" s="245" t="str">
        <f>VLOOKUP(D671,[9]Map!$A$12:$B$21,2,FALSE)</f>
        <v>Vendor Invoice</v>
      </c>
      <c r="U671" s="5"/>
      <c r="V671" s="1" t="s">
        <v>165</v>
      </c>
      <c r="W671" s="1" t="s">
        <v>603</v>
      </c>
      <c r="X671" s="1" t="s">
        <v>604</v>
      </c>
    </row>
    <row r="672" spans="1:24" hidden="1" x14ac:dyDescent="0.15">
      <c r="A672" s="1" t="s">
        <v>166</v>
      </c>
      <c r="B672" s="1" t="s">
        <v>586</v>
      </c>
      <c r="C672" s="1" t="s">
        <v>587</v>
      </c>
      <c r="D672" s="1" t="s">
        <v>62</v>
      </c>
      <c r="E672" s="1" t="s">
        <v>588</v>
      </c>
      <c r="F672" s="1" t="s">
        <v>330</v>
      </c>
      <c r="G672" s="1"/>
      <c r="H672" s="1"/>
      <c r="I672" s="1" t="s">
        <v>106</v>
      </c>
      <c r="J672" s="4">
        <v>45346</v>
      </c>
      <c r="K672" s="4">
        <v>45350</v>
      </c>
      <c r="L672" s="1" t="s">
        <v>63</v>
      </c>
      <c r="M672" s="5">
        <v>2399.1999999999998</v>
      </c>
      <c r="N672" s="5" t="s">
        <v>64</v>
      </c>
      <c r="O672" s="5" t="s">
        <v>65</v>
      </c>
      <c r="P672" s="5" t="s">
        <v>66</v>
      </c>
      <c r="Q672" s="5" t="str">
        <f t="shared" si="10"/>
        <v>GL500.53800024</v>
      </c>
      <c r="R672" s="104" t="str">
        <f>VLOOKUP($Q672,[9]Map!$D:$F,2,FALSE)</f>
        <v>D5387 - Agency</v>
      </c>
      <c r="S672" s="104" t="str">
        <f>VLOOKUP($Q672,[9]Map!$D:$F,3,FALSE)</f>
        <v>D5387 - Agency</v>
      </c>
      <c r="T672" s="245" t="str">
        <f>VLOOKUP(D672,[9]Map!$A$12:$B$21,2,FALSE)</f>
        <v>Vendor Invoice</v>
      </c>
      <c r="U672" s="5"/>
      <c r="V672" s="1" t="s">
        <v>165</v>
      </c>
      <c r="W672" s="1" t="s">
        <v>605</v>
      </c>
      <c r="X672" s="1" t="s">
        <v>606</v>
      </c>
    </row>
    <row r="673" spans="1:24" hidden="1" x14ac:dyDescent="0.15">
      <c r="A673" s="1" t="s">
        <v>166</v>
      </c>
      <c r="B673" s="1" t="s">
        <v>607</v>
      </c>
      <c r="C673" s="1" t="s">
        <v>608</v>
      </c>
      <c r="D673" s="1" t="s">
        <v>62</v>
      </c>
      <c r="E673" s="1" t="s">
        <v>609</v>
      </c>
      <c r="F673" s="1" t="s">
        <v>139</v>
      </c>
      <c r="G673" s="1"/>
      <c r="H673" s="1"/>
      <c r="I673" s="1" t="s">
        <v>106</v>
      </c>
      <c r="J673" s="4">
        <v>45181</v>
      </c>
      <c r="K673" s="4">
        <v>45294</v>
      </c>
      <c r="L673" s="1" t="s">
        <v>63</v>
      </c>
      <c r="M673" s="5">
        <v>237</v>
      </c>
      <c r="N673" s="5" t="s">
        <v>64</v>
      </c>
      <c r="O673" s="5" t="s">
        <v>65</v>
      </c>
      <c r="P673" s="5" t="s">
        <v>66</v>
      </c>
      <c r="Q673" s="5" t="str">
        <f t="shared" si="10"/>
        <v>GL500.53800035</v>
      </c>
      <c r="R673" s="104" t="str">
        <f>VLOOKUP($Q673,[9]Map!$D:$F,2,FALSE)</f>
        <v>S5383 - Professional Fees &amp; Consultancy Total</v>
      </c>
      <c r="S673" s="104" t="str">
        <f>VLOOKUP($Q673,[9]Map!$D:$F,3,FALSE)</f>
        <v>D5383 - Professional Fees &amp; Consultancy</v>
      </c>
      <c r="T673" s="245" t="str">
        <f>VLOOKUP(D673,[9]Map!$A$12:$B$21,2,FALSE)</f>
        <v>Vendor Invoice</v>
      </c>
      <c r="U673" s="5"/>
      <c r="V673" s="1" t="s">
        <v>165</v>
      </c>
      <c r="W673" s="1" t="s">
        <v>610</v>
      </c>
      <c r="X673" s="1" t="s">
        <v>611</v>
      </c>
    </row>
    <row r="674" spans="1:24" hidden="1" x14ac:dyDescent="0.15">
      <c r="A674" s="1" t="s">
        <v>166</v>
      </c>
      <c r="B674" s="1" t="s">
        <v>607</v>
      </c>
      <c r="C674" s="1" t="s">
        <v>608</v>
      </c>
      <c r="D674" s="1" t="s">
        <v>62</v>
      </c>
      <c r="E674" s="1" t="s">
        <v>609</v>
      </c>
      <c r="F674" s="1" t="s">
        <v>139</v>
      </c>
      <c r="G674" s="1"/>
      <c r="H674" s="1"/>
      <c r="I674" s="1" t="s">
        <v>106</v>
      </c>
      <c r="J674" s="4">
        <v>45273</v>
      </c>
      <c r="K674" s="4">
        <v>45294</v>
      </c>
      <c r="L674" s="1" t="s">
        <v>63</v>
      </c>
      <c r="M674" s="5">
        <v>496.4</v>
      </c>
      <c r="N674" s="5" t="s">
        <v>64</v>
      </c>
      <c r="O674" s="5" t="s">
        <v>65</v>
      </c>
      <c r="P674" s="5" t="s">
        <v>66</v>
      </c>
      <c r="Q674" s="5" t="str">
        <f t="shared" si="10"/>
        <v>GL500.53800035</v>
      </c>
      <c r="R674" s="104" t="str">
        <f>VLOOKUP($Q674,[9]Map!$D:$F,2,FALSE)</f>
        <v>S5383 - Professional Fees &amp; Consultancy Total</v>
      </c>
      <c r="S674" s="104" t="str">
        <f>VLOOKUP($Q674,[9]Map!$D:$F,3,FALSE)</f>
        <v>D5383 - Professional Fees &amp; Consultancy</v>
      </c>
      <c r="T674" s="245" t="str">
        <f>VLOOKUP(D674,[9]Map!$A$12:$B$21,2,FALSE)</f>
        <v>Vendor Invoice</v>
      </c>
      <c r="U674" s="5"/>
      <c r="V674" s="1" t="s">
        <v>165</v>
      </c>
      <c r="W674" s="1" t="s">
        <v>612</v>
      </c>
      <c r="X674" s="1" t="s">
        <v>613</v>
      </c>
    </row>
    <row r="675" spans="1:24" hidden="1" x14ac:dyDescent="0.15">
      <c r="A675" s="1" t="s">
        <v>166</v>
      </c>
      <c r="B675" s="1" t="s">
        <v>607</v>
      </c>
      <c r="C675" s="1" t="s">
        <v>608</v>
      </c>
      <c r="D675" s="1" t="s">
        <v>62</v>
      </c>
      <c r="E675" s="1" t="s">
        <v>609</v>
      </c>
      <c r="F675" s="1" t="s">
        <v>330</v>
      </c>
      <c r="G675" s="1"/>
      <c r="H675" s="1"/>
      <c r="I675" s="1" t="s">
        <v>106</v>
      </c>
      <c r="J675" s="4">
        <v>45349</v>
      </c>
      <c r="K675" s="4">
        <v>45351</v>
      </c>
      <c r="L675" s="1" t="s">
        <v>63</v>
      </c>
      <c r="M675" s="5">
        <v>110</v>
      </c>
      <c r="N675" s="5" t="s">
        <v>64</v>
      </c>
      <c r="O675" s="5" t="s">
        <v>65</v>
      </c>
      <c r="P675" s="5" t="s">
        <v>66</v>
      </c>
      <c r="Q675" s="5" t="str">
        <f t="shared" si="10"/>
        <v>GL500.53800035</v>
      </c>
      <c r="R675" s="104" t="str">
        <f>VLOOKUP($Q675,[9]Map!$D:$F,2,FALSE)</f>
        <v>S5383 - Professional Fees &amp; Consultancy Total</v>
      </c>
      <c r="S675" s="104" t="str">
        <f>VLOOKUP($Q675,[9]Map!$D:$F,3,FALSE)</f>
        <v>D5383 - Professional Fees &amp; Consultancy</v>
      </c>
      <c r="T675" s="245" t="str">
        <f>VLOOKUP(D675,[9]Map!$A$12:$B$21,2,FALSE)</f>
        <v>Vendor Invoice</v>
      </c>
      <c r="U675" s="5"/>
      <c r="V675" s="1" t="s">
        <v>165</v>
      </c>
      <c r="W675" s="1" t="s">
        <v>614</v>
      </c>
      <c r="X675" s="1" t="s">
        <v>615</v>
      </c>
    </row>
    <row r="676" spans="1:24" hidden="1" x14ac:dyDescent="0.15">
      <c r="A676" s="1" t="s">
        <v>166</v>
      </c>
      <c r="B676" s="1" t="s">
        <v>473</v>
      </c>
      <c r="C676" s="1" t="s">
        <v>474</v>
      </c>
      <c r="D676" s="1" t="s">
        <v>62</v>
      </c>
      <c r="E676" s="1" t="s">
        <v>616</v>
      </c>
      <c r="F676" s="1" t="s">
        <v>139</v>
      </c>
      <c r="G676" s="1"/>
      <c r="H676" s="1"/>
      <c r="I676" s="1" t="s">
        <v>106</v>
      </c>
      <c r="J676" s="4">
        <v>45260</v>
      </c>
      <c r="K676" s="4">
        <v>45302</v>
      </c>
      <c r="L676" s="1" t="s">
        <v>63</v>
      </c>
      <c r="M676" s="5">
        <v>6884.39</v>
      </c>
      <c r="N676" s="5" t="s">
        <v>64</v>
      </c>
      <c r="O676" s="5" t="s">
        <v>65</v>
      </c>
      <c r="P676" s="5" t="s">
        <v>66</v>
      </c>
      <c r="Q676" s="5" t="str">
        <f t="shared" si="10"/>
        <v>GL500.54400010</v>
      </c>
      <c r="R676" s="104" t="str">
        <f>VLOOKUP($Q676,[9]Map!$D:$F,2,FALSE)</f>
        <v>D5440 - Rentals &amp; Lease</v>
      </c>
      <c r="S676" s="104" t="str">
        <f>VLOOKUP($Q676,[9]Map!$D:$F,3,FALSE)</f>
        <v>D5440 - Rentals &amp; Lease</v>
      </c>
      <c r="T676" s="245" t="str">
        <f>VLOOKUP(D676,[9]Map!$A$12:$B$21,2,FALSE)</f>
        <v>Vendor Invoice</v>
      </c>
      <c r="U676" s="5"/>
      <c r="V676" s="1" t="s">
        <v>165</v>
      </c>
      <c r="W676" s="1" t="s">
        <v>617</v>
      </c>
      <c r="X676" s="1" t="s">
        <v>618</v>
      </c>
    </row>
    <row r="677" spans="1:24" hidden="1" x14ac:dyDescent="0.15">
      <c r="A677" s="1" t="s">
        <v>166</v>
      </c>
      <c r="B677" s="1" t="s">
        <v>473</v>
      </c>
      <c r="C677" s="1" t="s">
        <v>474</v>
      </c>
      <c r="D677" s="1" t="s">
        <v>62</v>
      </c>
      <c r="E677" s="1" t="s">
        <v>616</v>
      </c>
      <c r="F677" s="1" t="s">
        <v>139</v>
      </c>
      <c r="G677" s="1"/>
      <c r="H677" s="1"/>
      <c r="I677" s="1" t="s">
        <v>106</v>
      </c>
      <c r="J677" s="4">
        <v>45291</v>
      </c>
      <c r="K677" s="4">
        <v>45302</v>
      </c>
      <c r="L677" s="1" t="s">
        <v>63</v>
      </c>
      <c r="M677" s="5">
        <v>7554.73</v>
      </c>
      <c r="N677" s="5" t="s">
        <v>64</v>
      </c>
      <c r="O677" s="5" t="s">
        <v>65</v>
      </c>
      <c r="P677" s="5" t="s">
        <v>66</v>
      </c>
      <c r="Q677" s="5" t="str">
        <f t="shared" si="10"/>
        <v>GL500.54400010</v>
      </c>
      <c r="R677" s="104" t="str">
        <f>VLOOKUP($Q677,[9]Map!$D:$F,2,FALSE)</f>
        <v>D5440 - Rentals &amp; Lease</v>
      </c>
      <c r="S677" s="104" t="str">
        <f>VLOOKUP($Q677,[9]Map!$D:$F,3,FALSE)</f>
        <v>D5440 - Rentals &amp; Lease</v>
      </c>
      <c r="T677" s="245" t="str">
        <f>VLOOKUP(D677,[9]Map!$A$12:$B$21,2,FALSE)</f>
        <v>Vendor Invoice</v>
      </c>
      <c r="U677" s="5"/>
      <c r="V677" s="1" t="s">
        <v>165</v>
      </c>
      <c r="W677" s="1" t="s">
        <v>619</v>
      </c>
      <c r="X677" s="1" t="s">
        <v>620</v>
      </c>
    </row>
    <row r="678" spans="1:24" hidden="1" x14ac:dyDescent="0.15">
      <c r="A678" s="1" t="s">
        <v>166</v>
      </c>
      <c r="B678" s="1" t="s">
        <v>473</v>
      </c>
      <c r="C678" s="1" t="s">
        <v>474</v>
      </c>
      <c r="D678" s="1" t="s">
        <v>62</v>
      </c>
      <c r="E678" s="1" t="s">
        <v>583</v>
      </c>
      <c r="F678" s="1" t="s">
        <v>139</v>
      </c>
      <c r="G678" s="1"/>
      <c r="H678" s="1"/>
      <c r="I678" s="1" t="s">
        <v>106</v>
      </c>
      <c r="J678" s="4">
        <v>45292</v>
      </c>
      <c r="K678" s="4">
        <v>45308</v>
      </c>
      <c r="L678" s="1" t="s">
        <v>63</v>
      </c>
      <c r="M678" s="5">
        <v>4059.22</v>
      </c>
      <c r="N678" s="5" t="s">
        <v>64</v>
      </c>
      <c r="O678" s="5" t="s">
        <v>65</v>
      </c>
      <c r="P678" s="5" t="s">
        <v>66</v>
      </c>
      <c r="Q678" s="5" t="str">
        <f t="shared" si="10"/>
        <v>GL500.54400010</v>
      </c>
      <c r="R678" s="104" t="str">
        <f>VLOOKUP($Q678,[9]Map!$D:$F,2,FALSE)</f>
        <v>D5440 - Rentals &amp; Lease</v>
      </c>
      <c r="S678" s="104" t="str">
        <f>VLOOKUP($Q678,[9]Map!$D:$F,3,FALSE)</f>
        <v>D5440 - Rentals &amp; Lease</v>
      </c>
      <c r="T678" s="245" t="str">
        <f>VLOOKUP(D678,[9]Map!$A$12:$B$21,2,FALSE)</f>
        <v>Vendor Invoice</v>
      </c>
      <c r="U678" s="5"/>
      <c r="V678" s="1" t="s">
        <v>165</v>
      </c>
      <c r="W678" s="1" t="s">
        <v>621</v>
      </c>
      <c r="X678" s="1" t="s">
        <v>622</v>
      </c>
    </row>
    <row r="679" spans="1:24" hidden="1" x14ac:dyDescent="0.15">
      <c r="A679" s="1" t="s">
        <v>166</v>
      </c>
      <c r="B679" s="1" t="s">
        <v>473</v>
      </c>
      <c r="C679" s="1" t="s">
        <v>474</v>
      </c>
      <c r="D679" s="1" t="s">
        <v>62</v>
      </c>
      <c r="E679" s="1" t="s">
        <v>583</v>
      </c>
      <c r="F679" s="1" t="s">
        <v>330</v>
      </c>
      <c r="G679" s="1"/>
      <c r="H679" s="1"/>
      <c r="I679" s="1" t="s">
        <v>106</v>
      </c>
      <c r="J679" s="4">
        <v>45323</v>
      </c>
      <c r="K679" s="4">
        <v>45323</v>
      </c>
      <c r="L679" s="1" t="s">
        <v>63</v>
      </c>
      <c r="M679" s="5">
        <v>4059.22</v>
      </c>
      <c r="N679" s="5" t="s">
        <v>64</v>
      </c>
      <c r="O679" s="5" t="s">
        <v>65</v>
      </c>
      <c r="P679" s="5" t="s">
        <v>66</v>
      </c>
      <c r="Q679" s="5" t="str">
        <f t="shared" si="10"/>
        <v>GL500.54400010</v>
      </c>
      <c r="R679" s="104" t="str">
        <f>VLOOKUP($Q679,[9]Map!$D:$F,2,FALSE)</f>
        <v>D5440 - Rentals &amp; Lease</v>
      </c>
      <c r="S679" s="104" t="str">
        <f>VLOOKUP($Q679,[9]Map!$D:$F,3,FALSE)</f>
        <v>D5440 - Rentals &amp; Lease</v>
      </c>
      <c r="T679" s="245" t="str">
        <f>VLOOKUP(D679,[9]Map!$A$12:$B$21,2,FALSE)</f>
        <v>Vendor Invoice</v>
      </c>
      <c r="U679" s="5"/>
      <c r="V679" s="1" t="s">
        <v>165</v>
      </c>
      <c r="W679" s="1" t="s">
        <v>623</v>
      </c>
      <c r="X679" s="1" t="s">
        <v>624</v>
      </c>
    </row>
    <row r="680" spans="1:24" hidden="1" x14ac:dyDescent="0.15">
      <c r="A680" s="1" t="s">
        <v>166</v>
      </c>
      <c r="B680" s="1" t="s">
        <v>473</v>
      </c>
      <c r="C680" s="1" t="s">
        <v>474</v>
      </c>
      <c r="D680" s="1" t="s">
        <v>62</v>
      </c>
      <c r="E680" s="1" t="s">
        <v>616</v>
      </c>
      <c r="F680" s="1" t="s">
        <v>330</v>
      </c>
      <c r="G680" s="1"/>
      <c r="H680" s="1"/>
      <c r="I680" s="1" t="s">
        <v>106</v>
      </c>
      <c r="J680" s="4">
        <v>45322</v>
      </c>
      <c r="K680" s="4">
        <v>45336</v>
      </c>
      <c r="L680" s="1" t="s">
        <v>63</v>
      </c>
      <c r="M680" s="5">
        <v>6962.78</v>
      </c>
      <c r="N680" s="5" t="s">
        <v>64</v>
      </c>
      <c r="O680" s="5" t="s">
        <v>65</v>
      </c>
      <c r="P680" s="5" t="s">
        <v>66</v>
      </c>
      <c r="Q680" s="5" t="str">
        <f t="shared" si="10"/>
        <v>GL500.54400010</v>
      </c>
      <c r="R680" s="104" t="str">
        <f>VLOOKUP($Q680,[9]Map!$D:$F,2,FALSE)</f>
        <v>D5440 - Rentals &amp; Lease</v>
      </c>
      <c r="S680" s="104" t="str">
        <f>VLOOKUP($Q680,[9]Map!$D:$F,3,FALSE)</f>
        <v>D5440 - Rentals &amp; Lease</v>
      </c>
      <c r="T680" s="245" t="str">
        <f>VLOOKUP(D680,[9]Map!$A$12:$B$21,2,FALSE)</f>
        <v>Vendor Invoice</v>
      </c>
      <c r="U680" s="5"/>
      <c r="V680" s="1" t="s">
        <v>165</v>
      </c>
      <c r="W680" s="1" t="s">
        <v>625</v>
      </c>
      <c r="X680" s="1" t="s">
        <v>626</v>
      </c>
    </row>
    <row r="681" spans="1:24" hidden="1" x14ac:dyDescent="0.15">
      <c r="A681" s="1" t="s">
        <v>166</v>
      </c>
      <c r="B681" s="1" t="s">
        <v>627</v>
      </c>
      <c r="C681" s="1" t="s">
        <v>628</v>
      </c>
      <c r="D681" s="1" t="s">
        <v>62</v>
      </c>
      <c r="E681" s="1" t="s">
        <v>629</v>
      </c>
      <c r="F681" s="1" t="s">
        <v>139</v>
      </c>
      <c r="G681" s="1"/>
      <c r="H681" s="1"/>
      <c r="I681" s="1" t="s">
        <v>106</v>
      </c>
      <c r="J681" s="4">
        <v>45292</v>
      </c>
      <c r="K681" s="4">
        <v>45301</v>
      </c>
      <c r="L681" s="1" t="s">
        <v>63</v>
      </c>
      <c r="M681" s="5">
        <v>1125.56</v>
      </c>
      <c r="N681" s="5" t="s">
        <v>64</v>
      </c>
      <c r="O681" s="5" t="s">
        <v>65</v>
      </c>
      <c r="P681" s="5" t="s">
        <v>66</v>
      </c>
      <c r="Q681" s="5" t="str">
        <f t="shared" si="10"/>
        <v>GL500.54400054</v>
      </c>
      <c r="R681" s="104" t="str">
        <f>VLOOKUP($Q681,[9]Map!$D:$F,2,FALSE)</f>
        <v>D5440 - Rentals &amp; Lease</v>
      </c>
      <c r="S681" s="104" t="str">
        <f>VLOOKUP($Q681,[9]Map!$D:$F,3,FALSE)</f>
        <v>D5440 - Rentals &amp; Lease</v>
      </c>
      <c r="T681" s="245" t="str">
        <f>VLOOKUP(D681,[9]Map!$A$12:$B$21,2,FALSE)</f>
        <v>Vendor Invoice</v>
      </c>
      <c r="U681" s="5"/>
      <c r="V681" s="1" t="s">
        <v>165</v>
      </c>
      <c r="W681" s="1" t="s">
        <v>630</v>
      </c>
      <c r="X681" s="1" t="s">
        <v>631</v>
      </c>
    </row>
    <row r="682" spans="1:24" hidden="1" x14ac:dyDescent="0.15">
      <c r="A682" s="1" t="s">
        <v>166</v>
      </c>
      <c r="B682" s="1" t="s">
        <v>627</v>
      </c>
      <c r="C682" s="1" t="s">
        <v>628</v>
      </c>
      <c r="D682" s="1" t="s">
        <v>62</v>
      </c>
      <c r="E682" s="1" t="s">
        <v>629</v>
      </c>
      <c r="F682" s="1" t="s">
        <v>330</v>
      </c>
      <c r="G682" s="1"/>
      <c r="H682" s="1"/>
      <c r="I682" s="1" t="s">
        <v>106</v>
      </c>
      <c r="J682" s="4">
        <v>45323</v>
      </c>
      <c r="K682" s="4">
        <v>45336</v>
      </c>
      <c r="L682" s="1" t="s">
        <v>63</v>
      </c>
      <c r="M682" s="5">
        <v>1164.8699999999999</v>
      </c>
      <c r="N682" s="5" t="s">
        <v>64</v>
      </c>
      <c r="O682" s="5" t="s">
        <v>65</v>
      </c>
      <c r="P682" s="5" t="s">
        <v>66</v>
      </c>
      <c r="Q682" s="5" t="str">
        <f t="shared" si="10"/>
        <v>GL500.54400054</v>
      </c>
      <c r="R682" s="104" t="str">
        <f>VLOOKUP($Q682,[9]Map!$D:$F,2,FALSE)</f>
        <v>D5440 - Rentals &amp; Lease</v>
      </c>
      <c r="S682" s="104" t="str">
        <f>VLOOKUP($Q682,[9]Map!$D:$F,3,FALSE)</f>
        <v>D5440 - Rentals &amp; Lease</v>
      </c>
      <c r="T682" s="245" t="str">
        <f>VLOOKUP(D682,[9]Map!$A$12:$B$21,2,FALSE)</f>
        <v>Vendor Invoice</v>
      </c>
      <c r="U682" s="5"/>
      <c r="V682" s="1" t="s">
        <v>165</v>
      </c>
      <c r="W682" s="1" t="s">
        <v>632</v>
      </c>
      <c r="X682" s="1" t="s">
        <v>633</v>
      </c>
    </row>
    <row r="683" spans="1:24" hidden="1" x14ac:dyDescent="0.15">
      <c r="A683" s="1" t="s">
        <v>166</v>
      </c>
      <c r="B683" s="1" t="s">
        <v>447</v>
      </c>
      <c r="C683" s="1" t="s">
        <v>448</v>
      </c>
      <c r="D683" s="1" t="s">
        <v>62</v>
      </c>
      <c r="E683" s="1" t="s">
        <v>583</v>
      </c>
      <c r="F683" s="1" t="s">
        <v>139</v>
      </c>
      <c r="G683" s="1"/>
      <c r="H683" s="1"/>
      <c r="I683" s="1" t="s">
        <v>106</v>
      </c>
      <c r="J683" s="4">
        <v>45309</v>
      </c>
      <c r="K683" s="4">
        <v>45313</v>
      </c>
      <c r="L683" s="1" t="s">
        <v>63</v>
      </c>
      <c r="M683" s="5">
        <v>1253.79</v>
      </c>
      <c r="N683" s="5" t="s">
        <v>64</v>
      </c>
      <c r="O683" s="5" t="s">
        <v>65</v>
      </c>
      <c r="P683" s="5" t="s">
        <v>66</v>
      </c>
      <c r="Q683" s="5" t="str">
        <f t="shared" si="10"/>
        <v>GL500.54550001</v>
      </c>
      <c r="R683" s="104" t="str">
        <f>VLOOKUP($Q683,[9]Map!$D:$F,2,FALSE)</f>
        <v>D5100 - Utilities Consumables &amp; Materials</v>
      </c>
      <c r="S683" s="104" t="str">
        <f>VLOOKUP($Q683,[9]Map!$D:$F,3,FALSE)</f>
        <v>AC5140 - Consumables &amp; Office Supplies</v>
      </c>
      <c r="T683" s="245" t="str">
        <f>VLOOKUP(D683,[9]Map!$A$12:$B$21,2,FALSE)</f>
        <v>Vendor Invoice</v>
      </c>
      <c r="U683" s="5"/>
      <c r="V683" s="1" t="s">
        <v>165</v>
      </c>
      <c r="W683" s="1" t="s">
        <v>634</v>
      </c>
      <c r="X683" s="1" t="s">
        <v>635</v>
      </c>
    </row>
    <row r="684" spans="1:24" hidden="1" x14ac:dyDescent="0.15">
      <c r="A684" s="1" t="s">
        <v>166</v>
      </c>
      <c r="B684" s="1" t="s">
        <v>447</v>
      </c>
      <c r="C684" s="1" t="s">
        <v>448</v>
      </c>
      <c r="D684" s="1" t="s">
        <v>62</v>
      </c>
      <c r="E684" s="1" t="s">
        <v>636</v>
      </c>
      <c r="F684" s="1" t="s">
        <v>139</v>
      </c>
      <c r="G684" s="1"/>
      <c r="H684" s="1"/>
      <c r="I684" s="1" t="s">
        <v>106</v>
      </c>
      <c r="J684" s="4">
        <v>45309</v>
      </c>
      <c r="K684" s="4">
        <v>45313</v>
      </c>
      <c r="L684" s="1" t="s">
        <v>63</v>
      </c>
      <c r="M684" s="5">
        <v>1253.79</v>
      </c>
      <c r="N684" s="5" t="s">
        <v>64</v>
      </c>
      <c r="O684" s="5" t="s">
        <v>65</v>
      </c>
      <c r="P684" s="5" t="s">
        <v>66</v>
      </c>
      <c r="Q684" s="5" t="str">
        <f t="shared" si="10"/>
        <v>GL500.54550001</v>
      </c>
      <c r="R684" s="104" t="str">
        <f>VLOOKUP($Q684,[9]Map!$D:$F,2,FALSE)</f>
        <v>D5100 - Utilities Consumables &amp; Materials</v>
      </c>
      <c r="S684" s="104" t="str">
        <f>VLOOKUP($Q684,[9]Map!$D:$F,3,FALSE)</f>
        <v>AC5140 - Consumables &amp; Office Supplies</v>
      </c>
      <c r="T684" s="245" t="str">
        <f>VLOOKUP(D684,[9]Map!$A$12:$B$21,2,FALSE)</f>
        <v>Vendor Invoice</v>
      </c>
      <c r="U684" s="5"/>
      <c r="V684" s="1" t="s">
        <v>165</v>
      </c>
      <c r="W684" s="1" t="s">
        <v>637</v>
      </c>
      <c r="X684" s="1" t="s">
        <v>638</v>
      </c>
    </row>
    <row r="685" spans="1:24" hidden="1" x14ac:dyDescent="0.15">
      <c r="A685" s="1" t="s">
        <v>166</v>
      </c>
      <c r="B685" s="1" t="s">
        <v>447</v>
      </c>
      <c r="C685" s="1" t="s">
        <v>448</v>
      </c>
      <c r="D685" s="1" t="s">
        <v>62</v>
      </c>
      <c r="E685" s="1" t="s">
        <v>583</v>
      </c>
      <c r="F685" s="1" t="s">
        <v>330</v>
      </c>
      <c r="G685" s="1"/>
      <c r="H685" s="1"/>
      <c r="I685" s="1" t="s">
        <v>106</v>
      </c>
      <c r="J685" s="4">
        <v>45323</v>
      </c>
      <c r="K685" s="4">
        <v>45323</v>
      </c>
      <c r="L685" s="1" t="s">
        <v>63</v>
      </c>
      <c r="M685" s="5">
        <v>1166.56</v>
      </c>
      <c r="N685" s="5" t="s">
        <v>64</v>
      </c>
      <c r="O685" s="5" t="s">
        <v>65</v>
      </c>
      <c r="P685" s="5" t="s">
        <v>66</v>
      </c>
      <c r="Q685" s="5" t="str">
        <f t="shared" si="10"/>
        <v>GL500.54550001</v>
      </c>
      <c r="R685" s="104" t="str">
        <f>VLOOKUP($Q685,[9]Map!$D:$F,2,FALSE)</f>
        <v>D5100 - Utilities Consumables &amp; Materials</v>
      </c>
      <c r="S685" s="104" t="str">
        <f>VLOOKUP($Q685,[9]Map!$D:$F,3,FALSE)</f>
        <v>AC5140 - Consumables &amp; Office Supplies</v>
      </c>
      <c r="T685" s="245" t="str">
        <f>VLOOKUP(D685,[9]Map!$A$12:$B$21,2,FALSE)</f>
        <v>Vendor Invoice</v>
      </c>
      <c r="U685" s="5"/>
      <c r="V685" s="1" t="s">
        <v>165</v>
      </c>
      <c r="W685" s="1" t="s">
        <v>623</v>
      </c>
      <c r="X685" s="1" t="s">
        <v>624</v>
      </c>
    </row>
    <row r="686" spans="1:24" hidden="1" x14ac:dyDescent="0.15">
      <c r="A686" s="1" t="s">
        <v>166</v>
      </c>
      <c r="B686" s="1" t="s">
        <v>447</v>
      </c>
      <c r="C686" s="1" t="s">
        <v>448</v>
      </c>
      <c r="D686" s="1" t="s">
        <v>62</v>
      </c>
      <c r="E686" s="1" t="s">
        <v>636</v>
      </c>
      <c r="F686" s="1" t="s">
        <v>330</v>
      </c>
      <c r="G686" s="1"/>
      <c r="H686" s="1"/>
      <c r="I686" s="1" t="s">
        <v>106</v>
      </c>
      <c r="J686" s="4">
        <v>45331</v>
      </c>
      <c r="K686" s="4">
        <v>45335</v>
      </c>
      <c r="L686" s="1" t="s">
        <v>63</v>
      </c>
      <c r="M686" s="5">
        <v>704.09</v>
      </c>
      <c r="N686" s="5" t="s">
        <v>64</v>
      </c>
      <c r="O686" s="5" t="s">
        <v>65</v>
      </c>
      <c r="P686" s="5" t="s">
        <v>66</v>
      </c>
      <c r="Q686" s="5" t="str">
        <f t="shared" si="10"/>
        <v>GL500.54550001</v>
      </c>
      <c r="R686" s="104" t="str">
        <f>VLOOKUP($Q686,[9]Map!$D:$F,2,FALSE)</f>
        <v>D5100 - Utilities Consumables &amp; Materials</v>
      </c>
      <c r="S686" s="104" t="str">
        <f>VLOOKUP($Q686,[9]Map!$D:$F,3,FALSE)</f>
        <v>AC5140 - Consumables &amp; Office Supplies</v>
      </c>
      <c r="T686" s="245" t="str">
        <f>VLOOKUP(D686,[9]Map!$A$12:$B$21,2,FALSE)</f>
        <v>Vendor Invoice</v>
      </c>
      <c r="U686" s="5"/>
      <c r="V686" s="1" t="s">
        <v>165</v>
      </c>
      <c r="W686" s="1" t="s">
        <v>639</v>
      </c>
      <c r="X686" s="1" t="s">
        <v>640</v>
      </c>
    </row>
    <row r="687" spans="1:24" hidden="1" x14ac:dyDescent="0.15">
      <c r="A687" s="1" t="s">
        <v>166</v>
      </c>
      <c r="B687" s="1" t="s">
        <v>641</v>
      </c>
      <c r="C687" s="1" t="s">
        <v>642</v>
      </c>
      <c r="D687" s="1" t="s">
        <v>62</v>
      </c>
      <c r="E687" s="1" t="s">
        <v>643</v>
      </c>
      <c r="F687" s="1" t="s">
        <v>139</v>
      </c>
      <c r="G687" s="1"/>
      <c r="H687" s="1"/>
      <c r="I687" s="1" t="s">
        <v>106</v>
      </c>
      <c r="J687" s="4">
        <v>45261</v>
      </c>
      <c r="K687" s="4">
        <v>45310</v>
      </c>
      <c r="L687" s="1" t="s">
        <v>63</v>
      </c>
      <c r="M687" s="5">
        <v>165.5</v>
      </c>
      <c r="N687" s="5" t="s">
        <v>64</v>
      </c>
      <c r="O687" s="5" t="s">
        <v>65</v>
      </c>
      <c r="P687" s="5" t="s">
        <v>66</v>
      </c>
      <c r="Q687" s="5" t="str">
        <f t="shared" si="10"/>
        <v>GL500.54600008</v>
      </c>
      <c r="R687" s="104" t="str">
        <f>VLOOKUP($Q687,[9]Map!$D:$F,2,FALSE)</f>
        <v>D5384 - Outsourcing &amp; Other Services</v>
      </c>
      <c r="S687" s="104" t="str">
        <f>VLOOKUP($Q687,[9]Map!$D:$F,3,FALSE)</f>
        <v>AC5490 - Other Services</v>
      </c>
      <c r="T687" s="245" t="str">
        <f>VLOOKUP(D687,[9]Map!$A$12:$B$21,2,FALSE)</f>
        <v>Vendor Invoice</v>
      </c>
      <c r="U687" s="5"/>
      <c r="V687" s="1" t="s">
        <v>165</v>
      </c>
      <c r="W687" s="1" t="s">
        <v>644</v>
      </c>
      <c r="X687" s="1" t="s">
        <v>645</v>
      </c>
    </row>
    <row r="688" spans="1:24" hidden="1" x14ac:dyDescent="0.15">
      <c r="A688" s="1" t="s">
        <v>172</v>
      </c>
      <c r="B688" s="1" t="s">
        <v>336</v>
      </c>
      <c r="C688" s="1" t="s">
        <v>337</v>
      </c>
      <c r="D688" s="1" t="s">
        <v>62</v>
      </c>
      <c r="E688" s="1" t="s">
        <v>646</v>
      </c>
      <c r="F688" s="1" t="s">
        <v>139</v>
      </c>
      <c r="G688" s="1"/>
      <c r="H688" s="1"/>
      <c r="I688" s="1" t="s">
        <v>106</v>
      </c>
      <c r="J688" s="4">
        <v>45240</v>
      </c>
      <c r="K688" s="4">
        <v>45299</v>
      </c>
      <c r="L688" s="1" t="s">
        <v>63</v>
      </c>
      <c r="M688" s="5">
        <v>72.3</v>
      </c>
      <c r="N688" s="5" t="s">
        <v>64</v>
      </c>
      <c r="O688" s="5" t="s">
        <v>65</v>
      </c>
      <c r="P688" s="5" t="s">
        <v>66</v>
      </c>
      <c r="Q688" s="5" t="str">
        <f t="shared" si="10"/>
        <v>GL500.51900030</v>
      </c>
      <c r="R688" s="104" t="str">
        <f>VLOOKUP($Q688,[9]Map!$D:$F,2,FALSE)</f>
        <v>D5100 - Utilities Consumables &amp; Materials</v>
      </c>
      <c r="S688" s="104" t="str">
        <f>VLOOKUP($Q688,[9]Map!$D:$F,3,FALSE)</f>
        <v>AC5140 - Consumables &amp; Office Supplies</v>
      </c>
      <c r="T688" s="245" t="str">
        <f>VLOOKUP(D688,[9]Map!$A$12:$B$21,2,FALSE)</f>
        <v>Vendor Invoice</v>
      </c>
      <c r="U688" s="5"/>
      <c r="V688" s="1" t="s">
        <v>647</v>
      </c>
      <c r="W688" s="1" t="s">
        <v>648</v>
      </c>
      <c r="X688" s="1" t="s">
        <v>649</v>
      </c>
    </row>
    <row r="689" spans="1:24" hidden="1" x14ac:dyDescent="0.15">
      <c r="A689" s="1" t="s">
        <v>172</v>
      </c>
      <c r="B689" s="1" t="s">
        <v>336</v>
      </c>
      <c r="C689" s="1" t="s">
        <v>337</v>
      </c>
      <c r="D689" s="1" t="s">
        <v>62</v>
      </c>
      <c r="E689" s="1" t="s">
        <v>646</v>
      </c>
      <c r="F689" s="1" t="s">
        <v>139</v>
      </c>
      <c r="G689" s="1"/>
      <c r="H689" s="1"/>
      <c r="I689" s="1" t="s">
        <v>106</v>
      </c>
      <c r="J689" s="4">
        <v>45283</v>
      </c>
      <c r="K689" s="4">
        <v>45299</v>
      </c>
      <c r="L689" s="1" t="s">
        <v>63</v>
      </c>
      <c r="M689" s="5">
        <v>5.23</v>
      </c>
      <c r="N689" s="5" t="s">
        <v>64</v>
      </c>
      <c r="O689" s="5" t="s">
        <v>65</v>
      </c>
      <c r="P689" s="5" t="s">
        <v>66</v>
      </c>
      <c r="Q689" s="5" t="str">
        <f t="shared" si="10"/>
        <v>GL500.51900030</v>
      </c>
      <c r="R689" s="104" t="str">
        <f>VLOOKUP($Q689,[9]Map!$D:$F,2,FALSE)</f>
        <v>D5100 - Utilities Consumables &amp; Materials</v>
      </c>
      <c r="S689" s="104" t="str">
        <f>VLOOKUP($Q689,[9]Map!$D:$F,3,FALSE)</f>
        <v>AC5140 - Consumables &amp; Office Supplies</v>
      </c>
      <c r="T689" s="245" t="str">
        <f>VLOOKUP(D689,[9]Map!$A$12:$B$21,2,FALSE)</f>
        <v>Vendor Invoice</v>
      </c>
      <c r="U689" s="5"/>
      <c r="V689" s="1" t="s">
        <v>647</v>
      </c>
      <c r="W689" s="1" t="s">
        <v>650</v>
      </c>
      <c r="X689" s="1" t="s">
        <v>651</v>
      </c>
    </row>
    <row r="690" spans="1:24" hidden="1" x14ac:dyDescent="0.15">
      <c r="A690" s="1" t="s">
        <v>172</v>
      </c>
      <c r="B690" s="1" t="s">
        <v>627</v>
      </c>
      <c r="C690" s="1" t="s">
        <v>628</v>
      </c>
      <c r="D690" s="1" t="s">
        <v>62</v>
      </c>
      <c r="E690" s="1" t="s">
        <v>652</v>
      </c>
      <c r="F690" s="1" t="s">
        <v>139</v>
      </c>
      <c r="G690" s="1"/>
      <c r="H690" s="1"/>
      <c r="I690" s="1" t="s">
        <v>106</v>
      </c>
      <c r="J690" s="4">
        <v>45283</v>
      </c>
      <c r="K690" s="4">
        <v>45310</v>
      </c>
      <c r="L690" s="1" t="s">
        <v>63</v>
      </c>
      <c r="M690" s="5">
        <v>30.7</v>
      </c>
      <c r="N690" s="5" t="s">
        <v>64</v>
      </c>
      <c r="O690" s="5" t="s">
        <v>65</v>
      </c>
      <c r="P690" s="5" t="s">
        <v>66</v>
      </c>
      <c r="Q690" s="5" t="str">
        <f t="shared" si="10"/>
        <v>GL500.54400054</v>
      </c>
      <c r="R690" s="104" t="str">
        <f>VLOOKUP($Q690,[9]Map!$D:$F,2,FALSE)</f>
        <v>D5440 - Rentals &amp; Lease</v>
      </c>
      <c r="S690" s="104" t="str">
        <f>VLOOKUP($Q690,[9]Map!$D:$F,3,FALSE)</f>
        <v>D5440 - Rentals &amp; Lease</v>
      </c>
      <c r="T690" s="245" t="str">
        <f>VLOOKUP(D690,[9]Map!$A$12:$B$21,2,FALSE)</f>
        <v>Vendor Invoice</v>
      </c>
      <c r="U690" s="5"/>
      <c r="V690" s="1" t="s">
        <v>653</v>
      </c>
      <c r="W690" s="1" t="s">
        <v>654</v>
      </c>
      <c r="X690" s="1" t="s">
        <v>655</v>
      </c>
    </row>
    <row r="691" spans="1:24" hidden="1" x14ac:dyDescent="0.15">
      <c r="A691" s="1" t="s">
        <v>172</v>
      </c>
      <c r="B691" s="1" t="s">
        <v>627</v>
      </c>
      <c r="C691" s="1" t="s">
        <v>628</v>
      </c>
      <c r="D691" s="1" t="s">
        <v>62</v>
      </c>
      <c r="E691" s="1" t="s">
        <v>652</v>
      </c>
      <c r="F691" s="1" t="s">
        <v>330</v>
      </c>
      <c r="G691" s="1"/>
      <c r="H691" s="1"/>
      <c r="I691" s="1" t="s">
        <v>106</v>
      </c>
      <c r="J691" s="4">
        <v>45316</v>
      </c>
      <c r="K691" s="4">
        <v>45335</v>
      </c>
      <c r="L691" s="1" t="s">
        <v>63</v>
      </c>
      <c r="M691" s="5">
        <v>30.7</v>
      </c>
      <c r="N691" s="5" t="s">
        <v>64</v>
      </c>
      <c r="O691" s="5" t="s">
        <v>65</v>
      </c>
      <c r="P691" s="5" t="s">
        <v>66</v>
      </c>
      <c r="Q691" s="5" t="str">
        <f t="shared" si="10"/>
        <v>GL500.54400054</v>
      </c>
      <c r="R691" s="104" t="str">
        <f>VLOOKUP($Q691,[9]Map!$D:$F,2,FALSE)</f>
        <v>D5440 - Rentals &amp; Lease</v>
      </c>
      <c r="S691" s="104" t="str">
        <f>VLOOKUP($Q691,[9]Map!$D:$F,3,FALSE)</f>
        <v>D5440 - Rentals &amp; Lease</v>
      </c>
      <c r="T691" s="245" t="str">
        <f>VLOOKUP(D691,[9]Map!$A$12:$B$21,2,FALSE)</f>
        <v>Vendor Invoice</v>
      </c>
      <c r="U691" s="5"/>
      <c r="V691" s="1" t="s">
        <v>653</v>
      </c>
      <c r="W691" s="1" t="s">
        <v>656</v>
      </c>
      <c r="X691" s="1" t="s">
        <v>657</v>
      </c>
    </row>
    <row r="692" spans="1:24" hidden="1" x14ac:dyDescent="0.15">
      <c r="A692" s="1" t="s">
        <v>172</v>
      </c>
      <c r="B692" s="1" t="s">
        <v>627</v>
      </c>
      <c r="C692" s="1" t="s">
        <v>628</v>
      </c>
      <c r="D692" s="1" t="s">
        <v>62</v>
      </c>
      <c r="E692" s="1" t="s">
        <v>652</v>
      </c>
      <c r="F692" s="1" t="s">
        <v>330</v>
      </c>
      <c r="G692" s="1"/>
      <c r="H692" s="1"/>
      <c r="I692" s="1" t="s">
        <v>106</v>
      </c>
      <c r="J692" s="4">
        <v>45316</v>
      </c>
      <c r="K692" s="4">
        <v>45335</v>
      </c>
      <c r="L692" s="1" t="s">
        <v>63</v>
      </c>
      <c r="M692" s="5">
        <v>35.130000000000003</v>
      </c>
      <c r="N692" s="5" t="s">
        <v>64</v>
      </c>
      <c r="O692" s="5" t="s">
        <v>65</v>
      </c>
      <c r="P692" s="5" t="s">
        <v>66</v>
      </c>
      <c r="Q692" s="5" t="str">
        <f t="shared" si="10"/>
        <v>GL500.54400054</v>
      </c>
      <c r="R692" s="104" t="str">
        <f>VLOOKUP($Q692,[9]Map!$D:$F,2,FALSE)</f>
        <v>D5440 - Rentals &amp; Lease</v>
      </c>
      <c r="S692" s="104" t="str">
        <f>VLOOKUP($Q692,[9]Map!$D:$F,3,FALSE)</f>
        <v>D5440 - Rentals &amp; Lease</v>
      </c>
      <c r="T692" s="245" t="str">
        <f>VLOOKUP(D692,[9]Map!$A$12:$B$21,2,FALSE)</f>
        <v>Vendor Invoice</v>
      </c>
      <c r="U692" s="5"/>
      <c r="V692" s="1" t="s">
        <v>653</v>
      </c>
      <c r="W692" s="1" t="s">
        <v>658</v>
      </c>
      <c r="X692" s="1" t="s">
        <v>659</v>
      </c>
    </row>
    <row r="693" spans="1:24" hidden="1" x14ac:dyDescent="0.15">
      <c r="A693" s="1" t="s">
        <v>172</v>
      </c>
      <c r="B693" s="1" t="s">
        <v>627</v>
      </c>
      <c r="C693" s="1" t="s">
        <v>628</v>
      </c>
      <c r="D693" s="1" t="s">
        <v>62</v>
      </c>
      <c r="E693" s="1" t="s">
        <v>652</v>
      </c>
      <c r="F693" s="1" t="s">
        <v>330</v>
      </c>
      <c r="G693" s="1"/>
      <c r="H693" s="1"/>
      <c r="I693" s="1" t="s">
        <v>106</v>
      </c>
      <c r="J693" s="4">
        <v>45316</v>
      </c>
      <c r="K693" s="4">
        <v>45335</v>
      </c>
      <c r="L693" s="1" t="s">
        <v>63</v>
      </c>
      <c r="M693" s="5">
        <v>2.75</v>
      </c>
      <c r="N693" s="5" t="s">
        <v>64</v>
      </c>
      <c r="O693" s="5" t="s">
        <v>65</v>
      </c>
      <c r="P693" s="5" t="s">
        <v>66</v>
      </c>
      <c r="Q693" s="5" t="str">
        <f t="shared" si="10"/>
        <v>GL500.54400054</v>
      </c>
      <c r="R693" s="104" t="str">
        <f>VLOOKUP($Q693,[9]Map!$D:$F,2,FALSE)</f>
        <v>D5440 - Rentals &amp; Lease</v>
      </c>
      <c r="S693" s="104" t="str">
        <f>VLOOKUP($Q693,[9]Map!$D:$F,3,FALSE)</f>
        <v>D5440 - Rentals &amp; Lease</v>
      </c>
      <c r="T693" s="245" t="str">
        <f>VLOOKUP(D693,[9]Map!$A$12:$B$21,2,FALSE)</f>
        <v>Vendor Invoice</v>
      </c>
      <c r="U693" s="5"/>
      <c r="V693" s="1" t="s">
        <v>653</v>
      </c>
      <c r="W693" s="1" t="s">
        <v>658</v>
      </c>
      <c r="X693" s="1" t="s">
        <v>659</v>
      </c>
    </row>
    <row r="694" spans="1:24" hidden="1" x14ac:dyDescent="0.15">
      <c r="A694" s="1" t="s">
        <v>172</v>
      </c>
      <c r="B694" s="1" t="s">
        <v>627</v>
      </c>
      <c r="C694" s="1" t="s">
        <v>628</v>
      </c>
      <c r="D694" s="1" t="s">
        <v>62</v>
      </c>
      <c r="E694" s="1" t="s">
        <v>652</v>
      </c>
      <c r="F694" s="1" t="s">
        <v>330</v>
      </c>
      <c r="G694" s="1"/>
      <c r="H694" s="1"/>
      <c r="I694" s="1" t="s">
        <v>106</v>
      </c>
      <c r="J694" s="4">
        <v>45316</v>
      </c>
      <c r="K694" s="4">
        <v>45335</v>
      </c>
      <c r="L694" s="1" t="s">
        <v>63</v>
      </c>
      <c r="M694" s="5">
        <v>2.75</v>
      </c>
      <c r="N694" s="5" t="s">
        <v>64</v>
      </c>
      <c r="O694" s="5" t="s">
        <v>65</v>
      </c>
      <c r="P694" s="5" t="s">
        <v>66</v>
      </c>
      <c r="Q694" s="5" t="str">
        <f t="shared" si="10"/>
        <v>GL500.54400054</v>
      </c>
      <c r="R694" s="104" t="str">
        <f>VLOOKUP($Q694,[9]Map!$D:$F,2,FALSE)</f>
        <v>D5440 - Rentals &amp; Lease</v>
      </c>
      <c r="S694" s="104" t="str">
        <f>VLOOKUP($Q694,[9]Map!$D:$F,3,FALSE)</f>
        <v>D5440 - Rentals &amp; Lease</v>
      </c>
      <c r="T694" s="245" t="str">
        <f>VLOOKUP(D694,[9]Map!$A$12:$B$21,2,FALSE)</f>
        <v>Vendor Invoice</v>
      </c>
      <c r="U694" s="5"/>
      <c r="V694" s="1" t="s">
        <v>653</v>
      </c>
      <c r="W694" s="1" t="s">
        <v>658</v>
      </c>
      <c r="X694" s="1" t="s">
        <v>659</v>
      </c>
    </row>
    <row r="695" spans="1:24" hidden="1" x14ac:dyDescent="0.15">
      <c r="A695" s="1" t="s">
        <v>172</v>
      </c>
      <c r="B695" s="1" t="s">
        <v>627</v>
      </c>
      <c r="C695" s="1" t="s">
        <v>628</v>
      </c>
      <c r="D695" s="1" t="s">
        <v>62</v>
      </c>
      <c r="E695" s="1" t="s">
        <v>652</v>
      </c>
      <c r="F695" s="1" t="s">
        <v>330</v>
      </c>
      <c r="G695" s="1"/>
      <c r="H695" s="1"/>
      <c r="I695" s="1" t="s">
        <v>106</v>
      </c>
      <c r="J695" s="4">
        <v>45316</v>
      </c>
      <c r="K695" s="4">
        <v>45335</v>
      </c>
      <c r="L695" s="1" t="s">
        <v>63</v>
      </c>
      <c r="M695" s="5">
        <v>70.41</v>
      </c>
      <c r="N695" s="5" t="s">
        <v>64</v>
      </c>
      <c r="O695" s="5" t="s">
        <v>65</v>
      </c>
      <c r="P695" s="5" t="s">
        <v>66</v>
      </c>
      <c r="Q695" s="5" t="str">
        <f t="shared" si="10"/>
        <v>GL500.54400054</v>
      </c>
      <c r="R695" s="104" t="str">
        <f>VLOOKUP($Q695,[9]Map!$D:$F,2,FALSE)</f>
        <v>D5440 - Rentals &amp; Lease</v>
      </c>
      <c r="S695" s="104" t="str">
        <f>VLOOKUP($Q695,[9]Map!$D:$F,3,FALSE)</f>
        <v>D5440 - Rentals &amp; Lease</v>
      </c>
      <c r="T695" s="245" t="str">
        <f>VLOOKUP(D695,[9]Map!$A$12:$B$21,2,FALSE)</f>
        <v>Vendor Invoice</v>
      </c>
      <c r="U695" s="5"/>
      <c r="V695" s="1" t="s">
        <v>653</v>
      </c>
      <c r="W695" s="1" t="s">
        <v>660</v>
      </c>
      <c r="X695" s="1" t="s">
        <v>661</v>
      </c>
    </row>
    <row r="696" spans="1:24" hidden="1" x14ac:dyDescent="0.15">
      <c r="A696" s="1" t="s">
        <v>172</v>
      </c>
      <c r="B696" s="1" t="s">
        <v>627</v>
      </c>
      <c r="C696" s="1" t="s">
        <v>628</v>
      </c>
      <c r="D696" s="1" t="s">
        <v>62</v>
      </c>
      <c r="E696" s="1" t="s">
        <v>652</v>
      </c>
      <c r="F696" s="1" t="s">
        <v>330</v>
      </c>
      <c r="G696" s="1"/>
      <c r="H696" s="1"/>
      <c r="I696" s="1" t="s">
        <v>106</v>
      </c>
      <c r="J696" s="4">
        <v>45316</v>
      </c>
      <c r="K696" s="4">
        <v>45335</v>
      </c>
      <c r="L696" s="1" t="s">
        <v>63</v>
      </c>
      <c r="M696" s="5">
        <v>70.41</v>
      </c>
      <c r="N696" s="5" t="s">
        <v>64</v>
      </c>
      <c r="O696" s="5" t="s">
        <v>65</v>
      </c>
      <c r="P696" s="5" t="s">
        <v>66</v>
      </c>
      <c r="Q696" s="5" t="str">
        <f t="shared" si="10"/>
        <v>GL500.54400054</v>
      </c>
      <c r="R696" s="104" t="str">
        <f>VLOOKUP($Q696,[9]Map!$D:$F,2,FALSE)</f>
        <v>D5440 - Rentals &amp; Lease</v>
      </c>
      <c r="S696" s="104" t="str">
        <f>VLOOKUP($Q696,[9]Map!$D:$F,3,FALSE)</f>
        <v>D5440 - Rentals &amp; Lease</v>
      </c>
      <c r="T696" s="245" t="str">
        <f>VLOOKUP(D696,[9]Map!$A$12:$B$21,2,FALSE)</f>
        <v>Vendor Invoice</v>
      </c>
      <c r="U696" s="5"/>
      <c r="V696" s="1" t="s">
        <v>653</v>
      </c>
      <c r="W696" s="1" t="s">
        <v>660</v>
      </c>
      <c r="X696" s="1" t="s">
        <v>661</v>
      </c>
    </row>
    <row r="697" spans="1:24" hidden="1" x14ac:dyDescent="0.15">
      <c r="A697" s="1" t="s">
        <v>172</v>
      </c>
      <c r="B697" s="1" t="s">
        <v>627</v>
      </c>
      <c r="C697" s="1" t="s">
        <v>628</v>
      </c>
      <c r="D697" s="1" t="s">
        <v>62</v>
      </c>
      <c r="E697" s="1" t="s">
        <v>652</v>
      </c>
      <c r="F697" s="1" t="s">
        <v>330</v>
      </c>
      <c r="G697" s="1"/>
      <c r="H697" s="1"/>
      <c r="I697" s="1" t="s">
        <v>106</v>
      </c>
      <c r="J697" s="4">
        <v>45316</v>
      </c>
      <c r="K697" s="4">
        <v>45335</v>
      </c>
      <c r="L697" s="1" t="s">
        <v>63</v>
      </c>
      <c r="M697" s="5">
        <v>70.41</v>
      </c>
      <c r="N697" s="5" t="s">
        <v>64</v>
      </c>
      <c r="O697" s="5" t="s">
        <v>65</v>
      </c>
      <c r="P697" s="5" t="s">
        <v>66</v>
      </c>
      <c r="Q697" s="5" t="str">
        <f t="shared" si="10"/>
        <v>GL500.54400054</v>
      </c>
      <c r="R697" s="104" t="str">
        <f>VLOOKUP($Q697,[9]Map!$D:$F,2,FALSE)</f>
        <v>D5440 - Rentals &amp; Lease</v>
      </c>
      <c r="S697" s="104" t="str">
        <f>VLOOKUP($Q697,[9]Map!$D:$F,3,FALSE)</f>
        <v>D5440 - Rentals &amp; Lease</v>
      </c>
      <c r="T697" s="245" t="str">
        <f>VLOOKUP(D697,[9]Map!$A$12:$B$21,2,FALSE)</f>
        <v>Vendor Invoice</v>
      </c>
      <c r="U697" s="5"/>
      <c r="V697" s="1" t="s">
        <v>653</v>
      </c>
      <c r="W697" s="1" t="s">
        <v>660</v>
      </c>
      <c r="X697" s="1" t="s">
        <v>661</v>
      </c>
    </row>
    <row r="698" spans="1:24" hidden="1" x14ac:dyDescent="0.15">
      <c r="A698" s="1" t="s">
        <v>172</v>
      </c>
      <c r="B698" s="1" t="s">
        <v>627</v>
      </c>
      <c r="C698" s="1" t="s">
        <v>628</v>
      </c>
      <c r="D698" s="1" t="s">
        <v>62</v>
      </c>
      <c r="E698" s="1" t="s">
        <v>652</v>
      </c>
      <c r="F698" s="1" t="s">
        <v>330</v>
      </c>
      <c r="G698" s="1"/>
      <c r="H698" s="1"/>
      <c r="I698" s="1" t="s">
        <v>106</v>
      </c>
      <c r="J698" s="4">
        <v>45316</v>
      </c>
      <c r="K698" s="4">
        <v>45335</v>
      </c>
      <c r="L698" s="1" t="s">
        <v>63</v>
      </c>
      <c r="M698" s="5">
        <v>70.41</v>
      </c>
      <c r="N698" s="5" t="s">
        <v>64</v>
      </c>
      <c r="O698" s="5" t="s">
        <v>65</v>
      </c>
      <c r="P698" s="5" t="s">
        <v>66</v>
      </c>
      <c r="Q698" s="5" t="str">
        <f t="shared" si="10"/>
        <v>GL500.54400054</v>
      </c>
      <c r="R698" s="104" t="str">
        <f>VLOOKUP($Q698,[9]Map!$D:$F,2,FALSE)</f>
        <v>D5440 - Rentals &amp; Lease</v>
      </c>
      <c r="S698" s="104" t="str">
        <f>VLOOKUP($Q698,[9]Map!$D:$F,3,FALSE)</f>
        <v>D5440 - Rentals &amp; Lease</v>
      </c>
      <c r="T698" s="245" t="str">
        <f>VLOOKUP(D698,[9]Map!$A$12:$B$21,2,FALSE)</f>
        <v>Vendor Invoice</v>
      </c>
      <c r="U698" s="5"/>
      <c r="V698" s="1" t="s">
        <v>653</v>
      </c>
      <c r="W698" s="1" t="s">
        <v>660</v>
      </c>
      <c r="X698" s="1" t="s">
        <v>661</v>
      </c>
    </row>
    <row r="699" spans="1:24" hidden="1" x14ac:dyDescent="0.15">
      <c r="A699" s="1" t="s">
        <v>172</v>
      </c>
      <c r="B699" s="1" t="s">
        <v>627</v>
      </c>
      <c r="C699" s="1" t="s">
        <v>628</v>
      </c>
      <c r="D699" s="1" t="s">
        <v>62</v>
      </c>
      <c r="E699" s="1" t="s">
        <v>652</v>
      </c>
      <c r="F699" s="1" t="s">
        <v>330</v>
      </c>
      <c r="G699" s="1"/>
      <c r="H699" s="1"/>
      <c r="I699" s="1" t="s">
        <v>106</v>
      </c>
      <c r="J699" s="4">
        <v>45316</v>
      </c>
      <c r="K699" s="4">
        <v>45335</v>
      </c>
      <c r="L699" s="1" t="s">
        <v>63</v>
      </c>
      <c r="M699" s="5">
        <v>70.41</v>
      </c>
      <c r="N699" s="5" t="s">
        <v>64</v>
      </c>
      <c r="O699" s="5" t="s">
        <v>65</v>
      </c>
      <c r="P699" s="5" t="s">
        <v>66</v>
      </c>
      <c r="Q699" s="5" t="str">
        <f t="shared" si="10"/>
        <v>GL500.54400054</v>
      </c>
      <c r="R699" s="104" t="str">
        <f>VLOOKUP($Q699,[9]Map!$D:$F,2,FALSE)</f>
        <v>D5440 - Rentals &amp; Lease</v>
      </c>
      <c r="S699" s="104" t="str">
        <f>VLOOKUP($Q699,[9]Map!$D:$F,3,FALSE)</f>
        <v>D5440 - Rentals &amp; Lease</v>
      </c>
      <c r="T699" s="245" t="str">
        <f>VLOOKUP(D699,[9]Map!$A$12:$B$21,2,FALSE)</f>
        <v>Vendor Invoice</v>
      </c>
      <c r="U699" s="5"/>
      <c r="V699" s="1" t="s">
        <v>653</v>
      </c>
      <c r="W699" s="1" t="s">
        <v>660</v>
      </c>
      <c r="X699" s="1" t="s">
        <v>661</v>
      </c>
    </row>
    <row r="700" spans="1:24" hidden="1" x14ac:dyDescent="0.15">
      <c r="A700" s="1" t="s">
        <v>172</v>
      </c>
      <c r="B700" s="1" t="s">
        <v>627</v>
      </c>
      <c r="C700" s="1" t="s">
        <v>628</v>
      </c>
      <c r="D700" s="1" t="s">
        <v>62</v>
      </c>
      <c r="E700" s="1" t="s">
        <v>652</v>
      </c>
      <c r="F700" s="1" t="s">
        <v>330</v>
      </c>
      <c r="G700" s="1"/>
      <c r="H700" s="1"/>
      <c r="I700" s="1" t="s">
        <v>106</v>
      </c>
      <c r="J700" s="4">
        <v>45316</v>
      </c>
      <c r="K700" s="4">
        <v>45335</v>
      </c>
      <c r="L700" s="1" t="s">
        <v>63</v>
      </c>
      <c r="M700" s="5">
        <v>70.41</v>
      </c>
      <c r="N700" s="5" t="s">
        <v>64</v>
      </c>
      <c r="O700" s="5" t="s">
        <v>65</v>
      </c>
      <c r="P700" s="5" t="s">
        <v>66</v>
      </c>
      <c r="Q700" s="5" t="str">
        <f t="shared" si="10"/>
        <v>GL500.54400054</v>
      </c>
      <c r="R700" s="104" t="str">
        <f>VLOOKUP($Q700,[9]Map!$D:$F,2,FALSE)</f>
        <v>D5440 - Rentals &amp; Lease</v>
      </c>
      <c r="S700" s="104" t="str">
        <f>VLOOKUP($Q700,[9]Map!$D:$F,3,FALSE)</f>
        <v>D5440 - Rentals &amp; Lease</v>
      </c>
      <c r="T700" s="245" t="str">
        <f>VLOOKUP(D700,[9]Map!$A$12:$B$21,2,FALSE)</f>
        <v>Vendor Invoice</v>
      </c>
      <c r="U700" s="5"/>
      <c r="V700" s="1" t="s">
        <v>653</v>
      </c>
      <c r="W700" s="1" t="s">
        <v>660</v>
      </c>
      <c r="X700" s="1" t="s">
        <v>661</v>
      </c>
    </row>
    <row r="701" spans="1:24" hidden="1" x14ac:dyDescent="0.15">
      <c r="A701" s="1" t="s">
        <v>172</v>
      </c>
      <c r="B701" s="1" t="s">
        <v>627</v>
      </c>
      <c r="C701" s="1" t="s">
        <v>628</v>
      </c>
      <c r="D701" s="1" t="s">
        <v>62</v>
      </c>
      <c r="E701" s="1" t="s">
        <v>652</v>
      </c>
      <c r="F701" s="1" t="s">
        <v>330</v>
      </c>
      <c r="G701" s="1"/>
      <c r="H701" s="1"/>
      <c r="I701" s="1" t="s">
        <v>106</v>
      </c>
      <c r="J701" s="4">
        <v>45316</v>
      </c>
      <c r="K701" s="4">
        <v>45335</v>
      </c>
      <c r="L701" s="1" t="s">
        <v>63</v>
      </c>
      <c r="M701" s="5">
        <v>70.41</v>
      </c>
      <c r="N701" s="5" t="s">
        <v>64</v>
      </c>
      <c r="O701" s="5" t="s">
        <v>65</v>
      </c>
      <c r="P701" s="5" t="s">
        <v>66</v>
      </c>
      <c r="Q701" s="5" t="str">
        <f t="shared" si="10"/>
        <v>GL500.54400054</v>
      </c>
      <c r="R701" s="104" t="str">
        <f>VLOOKUP($Q701,[9]Map!$D:$F,2,FALSE)</f>
        <v>D5440 - Rentals &amp; Lease</v>
      </c>
      <c r="S701" s="104" t="str">
        <f>VLOOKUP($Q701,[9]Map!$D:$F,3,FALSE)</f>
        <v>D5440 - Rentals &amp; Lease</v>
      </c>
      <c r="T701" s="245" t="str">
        <f>VLOOKUP(D701,[9]Map!$A$12:$B$21,2,FALSE)</f>
        <v>Vendor Invoice</v>
      </c>
      <c r="U701" s="5"/>
      <c r="V701" s="1" t="s">
        <v>653</v>
      </c>
      <c r="W701" s="1" t="s">
        <v>660</v>
      </c>
      <c r="X701" s="1" t="s">
        <v>661</v>
      </c>
    </row>
    <row r="702" spans="1:24" hidden="1" x14ac:dyDescent="0.15">
      <c r="A702" s="1" t="s">
        <v>172</v>
      </c>
      <c r="B702" s="1" t="s">
        <v>627</v>
      </c>
      <c r="C702" s="1" t="s">
        <v>628</v>
      </c>
      <c r="D702" s="1" t="s">
        <v>62</v>
      </c>
      <c r="E702" s="1" t="s">
        <v>652</v>
      </c>
      <c r="F702" s="1" t="s">
        <v>330</v>
      </c>
      <c r="G702" s="1"/>
      <c r="H702" s="1"/>
      <c r="I702" s="1" t="s">
        <v>106</v>
      </c>
      <c r="J702" s="4">
        <v>45316</v>
      </c>
      <c r="K702" s="4">
        <v>45335</v>
      </c>
      <c r="L702" s="1" t="s">
        <v>63</v>
      </c>
      <c r="M702" s="5">
        <v>70.41</v>
      </c>
      <c r="N702" s="5" t="s">
        <v>64</v>
      </c>
      <c r="O702" s="5" t="s">
        <v>65</v>
      </c>
      <c r="P702" s="5" t="s">
        <v>66</v>
      </c>
      <c r="Q702" s="5" t="str">
        <f t="shared" si="10"/>
        <v>GL500.54400054</v>
      </c>
      <c r="R702" s="104" t="str">
        <f>VLOOKUP($Q702,[9]Map!$D:$F,2,FALSE)</f>
        <v>D5440 - Rentals &amp; Lease</v>
      </c>
      <c r="S702" s="104" t="str">
        <f>VLOOKUP($Q702,[9]Map!$D:$F,3,FALSE)</f>
        <v>D5440 - Rentals &amp; Lease</v>
      </c>
      <c r="T702" s="245" t="str">
        <f>VLOOKUP(D702,[9]Map!$A$12:$B$21,2,FALSE)</f>
        <v>Vendor Invoice</v>
      </c>
      <c r="U702" s="5"/>
      <c r="V702" s="1" t="s">
        <v>653</v>
      </c>
      <c r="W702" s="1" t="s">
        <v>660</v>
      </c>
      <c r="X702" s="1" t="s">
        <v>661</v>
      </c>
    </row>
    <row r="703" spans="1:24" hidden="1" x14ac:dyDescent="0.15">
      <c r="A703" s="1" t="s">
        <v>172</v>
      </c>
      <c r="B703" s="1" t="s">
        <v>627</v>
      </c>
      <c r="C703" s="1" t="s">
        <v>628</v>
      </c>
      <c r="D703" s="1" t="s">
        <v>62</v>
      </c>
      <c r="E703" s="1" t="s">
        <v>652</v>
      </c>
      <c r="F703" s="1" t="s">
        <v>330</v>
      </c>
      <c r="G703" s="1"/>
      <c r="H703" s="1"/>
      <c r="I703" s="1" t="s">
        <v>106</v>
      </c>
      <c r="J703" s="4">
        <v>45316</v>
      </c>
      <c r="K703" s="4">
        <v>45335</v>
      </c>
      <c r="L703" s="1" t="s">
        <v>63</v>
      </c>
      <c r="M703" s="5">
        <v>70.41</v>
      </c>
      <c r="N703" s="5" t="s">
        <v>64</v>
      </c>
      <c r="O703" s="5" t="s">
        <v>65</v>
      </c>
      <c r="P703" s="5" t="s">
        <v>66</v>
      </c>
      <c r="Q703" s="5" t="str">
        <f t="shared" si="10"/>
        <v>GL500.54400054</v>
      </c>
      <c r="R703" s="104" t="str">
        <f>VLOOKUP($Q703,[9]Map!$D:$F,2,FALSE)</f>
        <v>D5440 - Rentals &amp; Lease</v>
      </c>
      <c r="S703" s="104" t="str">
        <f>VLOOKUP($Q703,[9]Map!$D:$F,3,FALSE)</f>
        <v>D5440 - Rentals &amp; Lease</v>
      </c>
      <c r="T703" s="245" t="str">
        <f>VLOOKUP(D703,[9]Map!$A$12:$B$21,2,FALSE)</f>
        <v>Vendor Invoice</v>
      </c>
      <c r="U703" s="5"/>
      <c r="V703" s="1" t="s">
        <v>653</v>
      </c>
      <c r="W703" s="1" t="s">
        <v>660</v>
      </c>
      <c r="X703" s="1" t="s">
        <v>661</v>
      </c>
    </row>
    <row r="704" spans="1:24" hidden="1" x14ac:dyDescent="0.15">
      <c r="A704" s="1" t="s">
        <v>172</v>
      </c>
      <c r="B704" s="1" t="s">
        <v>627</v>
      </c>
      <c r="C704" s="1" t="s">
        <v>628</v>
      </c>
      <c r="D704" s="1" t="s">
        <v>62</v>
      </c>
      <c r="E704" s="1" t="s">
        <v>652</v>
      </c>
      <c r="F704" s="1" t="s">
        <v>330</v>
      </c>
      <c r="G704" s="1"/>
      <c r="H704" s="1"/>
      <c r="I704" s="1" t="s">
        <v>106</v>
      </c>
      <c r="J704" s="4">
        <v>45316</v>
      </c>
      <c r="K704" s="4">
        <v>45335</v>
      </c>
      <c r="L704" s="1" t="s">
        <v>63</v>
      </c>
      <c r="M704" s="5">
        <v>70.41</v>
      </c>
      <c r="N704" s="5" t="s">
        <v>64</v>
      </c>
      <c r="O704" s="5" t="s">
        <v>65</v>
      </c>
      <c r="P704" s="5" t="s">
        <v>66</v>
      </c>
      <c r="Q704" s="5" t="str">
        <f t="shared" si="10"/>
        <v>GL500.54400054</v>
      </c>
      <c r="R704" s="104" t="str">
        <f>VLOOKUP($Q704,[9]Map!$D:$F,2,FALSE)</f>
        <v>D5440 - Rentals &amp; Lease</v>
      </c>
      <c r="S704" s="104" t="str">
        <f>VLOOKUP($Q704,[9]Map!$D:$F,3,FALSE)</f>
        <v>D5440 - Rentals &amp; Lease</v>
      </c>
      <c r="T704" s="245" t="str">
        <f>VLOOKUP(D704,[9]Map!$A$12:$B$21,2,FALSE)</f>
        <v>Vendor Invoice</v>
      </c>
      <c r="U704" s="5"/>
      <c r="V704" s="1" t="s">
        <v>653</v>
      </c>
      <c r="W704" s="1" t="s">
        <v>660</v>
      </c>
      <c r="X704" s="1" t="s">
        <v>661</v>
      </c>
    </row>
    <row r="705" spans="1:24" hidden="1" x14ac:dyDescent="0.15">
      <c r="A705" s="1" t="s">
        <v>172</v>
      </c>
      <c r="B705" s="1" t="s">
        <v>627</v>
      </c>
      <c r="C705" s="1" t="s">
        <v>628</v>
      </c>
      <c r="D705" s="1" t="s">
        <v>62</v>
      </c>
      <c r="E705" s="1" t="s">
        <v>652</v>
      </c>
      <c r="F705" s="1" t="s">
        <v>330</v>
      </c>
      <c r="G705" s="1"/>
      <c r="H705" s="1"/>
      <c r="I705" s="1" t="s">
        <v>106</v>
      </c>
      <c r="J705" s="4">
        <v>45316</v>
      </c>
      <c r="K705" s="4">
        <v>45335</v>
      </c>
      <c r="L705" s="1" t="s">
        <v>63</v>
      </c>
      <c r="M705" s="5">
        <v>70.41</v>
      </c>
      <c r="N705" s="5" t="s">
        <v>64</v>
      </c>
      <c r="O705" s="5" t="s">
        <v>65</v>
      </c>
      <c r="P705" s="5" t="s">
        <v>66</v>
      </c>
      <c r="Q705" s="5" t="str">
        <f t="shared" si="10"/>
        <v>GL500.54400054</v>
      </c>
      <c r="R705" s="104" t="str">
        <f>VLOOKUP($Q705,[9]Map!$D:$F,2,FALSE)</f>
        <v>D5440 - Rentals &amp; Lease</v>
      </c>
      <c r="S705" s="104" t="str">
        <f>VLOOKUP($Q705,[9]Map!$D:$F,3,FALSE)</f>
        <v>D5440 - Rentals &amp; Lease</v>
      </c>
      <c r="T705" s="245" t="str">
        <f>VLOOKUP(D705,[9]Map!$A$12:$B$21,2,FALSE)</f>
        <v>Vendor Invoice</v>
      </c>
      <c r="U705" s="5"/>
      <c r="V705" s="1" t="s">
        <v>653</v>
      </c>
      <c r="W705" s="1" t="s">
        <v>660</v>
      </c>
      <c r="X705" s="1" t="s">
        <v>661</v>
      </c>
    </row>
    <row r="706" spans="1:24" hidden="1" x14ac:dyDescent="0.15">
      <c r="A706" s="1" t="s">
        <v>172</v>
      </c>
      <c r="B706" s="1" t="s">
        <v>627</v>
      </c>
      <c r="C706" s="1" t="s">
        <v>628</v>
      </c>
      <c r="D706" s="1" t="s">
        <v>62</v>
      </c>
      <c r="E706" s="1" t="s">
        <v>652</v>
      </c>
      <c r="F706" s="1" t="s">
        <v>330</v>
      </c>
      <c r="G706" s="1"/>
      <c r="H706" s="1"/>
      <c r="I706" s="1" t="s">
        <v>106</v>
      </c>
      <c r="J706" s="4">
        <v>45283</v>
      </c>
      <c r="K706" s="4">
        <v>45342</v>
      </c>
      <c r="L706" s="1" t="s">
        <v>63</v>
      </c>
      <c r="M706" s="5">
        <v>35.130000000000003</v>
      </c>
      <c r="N706" s="5" t="s">
        <v>64</v>
      </c>
      <c r="O706" s="5" t="s">
        <v>65</v>
      </c>
      <c r="P706" s="5" t="s">
        <v>66</v>
      </c>
      <c r="Q706" s="5" t="str">
        <f t="shared" ref="Q706:Q769" si="11">CONCATENATE(P706,".",B706)</f>
        <v>GL500.54400054</v>
      </c>
      <c r="R706" s="104" t="str">
        <f>VLOOKUP($Q706,[9]Map!$D:$F,2,FALSE)</f>
        <v>D5440 - Rentals &amp; Lease</v>
      </c>
      <c r="S706" s="104" t="str">
        <f>VLOOKUP($Q706,[9]Map!$D:$F,3,FALSE)</f>
        <v>D5440 - Rentals &amp; Lease</v>
      </c>
      <c r="T706" s="245" t="str">
        <f>VLOOKUP(D706,[9]Map!$A$12:$B$21,2,FALSE)</f>
        <v>Vendor Invoice</v>
      </c>
      <c r="U706" s="5"/>
      <c r="V706" s="1" t="s">
        <v>653</v>
      </c>
      <c r="W706" s="1" t="s">
        <v>662</v>
      </c>
      <c r="X706" s="1" t="s">
        <v>663</v>
      </c>
    </row>
    <row r="707" spans="1:24" hidden="1" x14ac:dyDescent="0.15">
      <c r="A707" s="1" t="s">
        <v>172</v>
      </c>
      <c r="B707" s="1" t="s">
        <v>627</v>
      </c>
      <c r="C707" s="1" t="s">
        <v>628</v>
      </c>
      <c r="D707" s="1" t="s">
        <v>62</v>
      </c>
      <c r="E707" s="1" t="s">
        <v>652</v>
      </c>
      <c r="F707" s="1" t="s">
        <v>330</v>
      </c>
      <c r="G707" s="1"/>
      <c r="H707" s="1"/>
      <c r="I707" s="1" t="s">
        <v>106</v>
      </c>
      <c r="J707" s="4">
        <v>45283</v>
      </c>
      <c r="K707" s="4">
        <v>45342</v>
      </c>
      <c r="L707" s="1" t="s">
        <v>63</v>
      </c>
      <c r="M707" s="5">
        <v>2.75</v>
      </c>
      <c r="N707" s="5" t="s">
        <v>64</v>
      </c>
      <c r="O707" s="5" t="s">
        <v>65</v>
      </c>
      <c r="P707" s="5" t="s">
        <v>66</v>
      </c>
      <c r="Q707" s="5" t="str">
        <f t="shared" si="11"/>
        <v>GL500.54400054</v>
      </c>
      <c r="R707" s="104" t="str">
        <f>VLOOKUP($Q707,[9]Map!$D:$F,2,FALSE)</f>
        <v>D5440 - Rentals &amp; Lease</v>
      </c>
      <c r="S707" s="104" t="str">
        <f>VLOOKUP($Q707,[9]Map!$D:$F,3,FALSE)</f>
        <v>D5440 - Rentals &amp; Lease</v>
      </c>
      <c r="T707" s="245" t="str">
        <f>VLOOKUP(D707,[9]Map!$A$12:$B$21,2,FALSE)</f>
        <v>Vendor Invoice</v>
      </c>
      <c r="U707" s="5"/>
      <c r="V707" s="1" t="s">
        <v>653</v>
      </c>
      <c r="W707" s="1" t="s">
        <v>662</v>
      </c>
      <c r="X707" s="1" t="s">
        <v>663</v>
      </c>
    </row>
    <row r="708" spans="1:24" hidden="1" x14ac:dyDescent="0.15">
      <c r="A708" s="1" t="s">
        <v>172</v>
      </c>
      <c r="B708" s="1" t="s">
        <v>627</v>
      </c>
      <c r="C708" s="1" t="s">
        <v>628</v>
      </c>
      <c r="D708" s="1" t="s">
        <v>62</v>
      </c>
      <c r="E708" s="1" t="s">
        <v>652</v>
      </c>
      <c r="F708" s="1" t="s">
        <v>330</v>
      </c>
      <c r="G708" s="1"/>
      <c r="H708" s="1"/>
      <c r="I708" s="1" t="s">
        <v>106</v>
      </c>
      <c r="J708" s="4">
        <v>45283</v>
      </c>
      <c r="K708" s="4">
        <v>45342</v>
      </c>
      <c r="L708" s="1" t="s">
        <v>63</v>
      </c>
      <c r="M708" s="5">
        <v>2.75</v>
      </c>
      <c r="N708" s="5" t="s">
        <v>64</v>
      </c>
      <c r="O708" s="5" t="s">
        <v>65</v>
      </c>
      <c r="P708" s="5" t="s">
        <v>66</v>
      </c>
      <c r="Q708" s="5" t="str">
        <f t="shared" si="11"/>
        <v>GL500.54400054</v>
      </c>
      <c r="R708" s="104" t="str">
        <f>VLOOKUP($Q708,[9]Map!$D:$F,2,FALSE)</f>
        <v>D5440 - Rentals &amp; Lease</v>
      </c>
      <c r="S708" s="104" t="str">
        <f>VLOOKUP($Q708,[9]Map!$D:$F,3,FALSE)</f>
        <v>D5440 - Rentals &amp; Lease</v>
      </c>
      <c r="T708" s="245" t="str">
        <f>VLOOKUP(D708,[9]Map!$A$12:$B$21,2,FALSE)</f>
        <v>Vendor Invoice</v>
      </c>
      <c r="U708" s="5"/>
      <c r="V708" s="1" t="s">
        <v>653</v>
      </c>
      <c r="W708" s="1" t="s">
        <v>662</v>
      </c>
      <c r="X708" s="1" t="s">
        <v>663</v>
      </c>
    </row>
    <row r="709" spans="1:24" hidden="1" x14ac:dyDescent="0.15">
      <c r="A709" s="1" t="s">
        <v>172</v>
      </c>
      <c r="B709" s="1" t="s">
        <v>627</v>
      </c>
      <c r="C709" s="1" t="s">
        <v>628</v>
      </c>
      <c r="D709" s="1" t="s">
        <v>62</v>
      </c>
      <c r="E709" s="1" t="s">
        <v>652</v>
      </c>
      <c r="F709" s="1" t="s">
        <v>330</v>
      </c>
      <c r="G709" s="1"/>
      <c r="H709" s="1"/>
      <c r="I709" s="1" t="s">
        <v>106</v>
      </c>
      <c r="J709" s="4">
        <v>45283</v>
      </c>
      <c r="K709" s="4">
        <v>45342</v>
      </c>
      <c r="L709" s="1" t="s">
        <v>63</v>
      </c>
      <c r="M709" s="5">
        <v>103.36</v>
      </c>
      <c r="N709" s="5" t="s">
        <v>64</v>
      </c>
      <c r="O709" s="5" t="s">
        <v>65</v>
      </c>
      <c r="P709" s="5" t="s">
        <v>66</v>
      </c>
      <c r="Q709" s="5" t="str">
        <f t="shared" si="11"/>
        <v>GL500.54400054</v>
      </c>
      <c r="R709" s="104" t="str">
        <f>VLOOKUP($Q709,[9]Map!$D:$F,2,FALSE)</f>
        <v>D5440 - Rentals &amp; Lease</v>
      </c>
      <c r="S709" s="104" t="str">
        <f>VLOOKUP($Q709,[9]Map!$D:$F,3,FALSE)</f>
        <v>D5440 - Rentals &amp; Lease</v>
      </c>
      <c r="T709" s="245" t="str">
        <f>VLOOKUP(D709,[9]Map!$A$12:$B$21,2,FALSE)</f>
        <v>Vendor Invoice</v>
      </c>
      <c r="U709" s="5"/>
      <c r="V709" s="1" t="s">
        <v>653</v>
      </c>
      <c r="W709" s="1" t="s">
        <v>664</v>
      </c>
      <c r="X709" s="1" t="s">
        <v>665</v>
      </c>
    </row>
    <row r="710" spans="1:24" hidden="1" x14ac:dyDescent="0.15">
      <c r="A710" s="1" t="s">
        <v>172</v>
      </c>
      <c r="B710" s="1" t="s">
        <v>627</v>
      </c>
      <c r="C710" s="1" t="s">
        <v>628</v>
      </c>
      <c r="D710" s="1" t="s">
        <v>62</v>
      </c>
      <c r="E710" s="1" t="s">
        <v>652</v>
      </c>
      <c r="F710" s="1" t="s">
        <v>330</v>
      </c>
      <c r="G710" s="1"/>
      <c r="H710" s="1"/>
      <c r="I710" s="1" t="s">
        <v>106</v>
      </c>
      <c r="J710" s="4">
        <v>45283</v>
      </c>
      <c r="K710" s="4">
        <v>45342</v>
      </c>
      <c r="L710" s="1" t="s">
        <v>63</v>
      </c>
      <c r="M710" s="5">
        <v>103.36</v>
      </c>
      <c r="N710" s="5" t="s">
        <v>64</v>
      </c>
      <c r="O710" s="5" t="s">
        <v>65</v>
      </c>
      <c r="P710" s="5" t="s">
        <v>66</v>
      </c>
      <c r="Q710" s="5" t="str">
        <f t="shared" si="11"/>
        <v>GL500.54400054</v>
      </c>
      <c r="R710" s="104" t="str">
        <f>VLOOKUP($Q710,[9]Map!$D:$F,2,FALSE)</f>
        <v>D5440 - Rentals &amp; Lease</v>
      </c>
      <c r="S710" s="104" t="str">
        <f>VLOOKUP($Q710,[9]Map!$D:$F,3,FALSE)</f>
        <v>D5440 - Rentals &amp; Lease</v>
      </c>
      <c r="T710" s="245" t="str">
        <f>VLOOKUP(D710,[9]Map!$A$12:$B$21,2,FALSE)</f>
        <v>Vendor Invoice</v>
      </c>
      <c r="U710" s="5"/>
      <c r="V710" s="1" t="s">
        <v>653</v>
      </c>
      <c r="W710" s="1" t="s">
        <v>664</v>
      </c>
      <c r="X710" s="1" t="s">
        <v>665</v>
      </c>
    </row>
    <row r="711" spans="1:24" hidden="1" x14ac:dyDescent="0.15">
      <c r="A711" s="1" t="s">
        <v>172</v>
      </c>
      <c r="B711" s="1" t="s">
        <v>627</v>
      </c>
      <c r="C711" s="1" t="s">
        <v>628</v>
      </c>
      <c r="D711" s="1" t="s">
        <v>62</v>
      </c>
      <c r="E711" s="1" t="s">
        <v>652</v>
      </c>
      <c r="F711" s="1" t="s">
        <v>330</v>
      </c>
      <c r="G711" s="1"/>
      <c r="H711" s="1"/>
      <c r="I711" s="1" t="s">
        <v>106</v>
      </c>
      <c r="J711" s="4">
        <v>45283</v>
      </c>
      <c r="K711" s="4">
        <v>45342</v>
      </c>
      <c r="L711" s="1" t="s">
        <v>63</v>
      </c>
      <c r="M711" s="5">
        <v>103.36</v>
      </c>
      <c r="N711" s="5" t="s">
        <v>64</v>
      </c>
      <c r="O711" s="5" t="s">
        <v>65</v>
      </c>
      <c r="P711" s="5" t="s">
        <v>66</v>
      </c>
      <c r="Q711" s="5" t="str">
        <f t="shared" si="11"/>
        <v>GL500.54400054</v>
      </c>
      <c r="R711" s="104" t="str">
        <f>VLOOKUP($Q711,[9]Map!$D:$F,2,FALSE)</f>
        <v>D5440 - Rentals &amp; Lease</v>
      </c>
      <c r="S711" s="104" t="str">
        <f>VLOOKUP($Q711,[9]Map!$D:$F,3,FALSE)</f>
        <v>D5440 - Rentals &amp; Lease</v>
      </c>
      <c r="T711" s="245" t="str">
        <f>VLOOKUP(D711,[9]Map!$A$12:$B$21,2,FALSE)</f>
        <v>Vendor Invoice</v>
      </c>
      <c r="U711" s="5"/>
      <c r="V711" s="1" t="s">
        <v>653</v>
      </c>
      <c r="W711" s="1" t="s">
        <v>664</v>
      </c>
      <c r="X711" s="1" t="s">
        <v>665</v>
      </c>
    </row>
    <row r="712" spans="1:24" hidden="1" x14ac:dyDescent="0.15">
      <c r="A712" s="1" t="s">
        <v>172</v>
      </c>
      <c r="B712" s="1" t="s">
        <v>627</v>
      </c>
      <c r="C712" s="1" t="s">
        <v>628</v>
      </c>
      <c r="D712" s="1" t="s">
        <v>62</v>
      </c>
      <c r="E712" s="1" t="s">
        <v>652</v>
      </c>
      <c r="F712" s="1" t="s">
        <v>330</v>
      </c>
      <c r="G712" s="1"/>
      <c r="H712" s="1"/>
      <c r="I712" s="1" t="s">
        <v>106</v>
      </c>
      <c r="J712" s="4">
        <v>45283</v>
      </c>
      <c r="K712" s="4">
        <v>45342</v>
      </c>
      <c r="L712" s="1" t="s">
        <v>63</v>
      </c>
      <c r="M712" s="5">
        <v>103.36</v>
      </c>
      <c r="N712" s="5" t="s">
        <v>64</v>
      </c>
      <c r="O712" s="5" t="s">
        <v>65</v>
      </c>
      <c r="P712" s="5" t="s">
        <v>66</v>
      </c>
      <c r="Q712" s="5" t="str">
        <f t="shared" si="11"/>
        <v>GL500.54400054</v>
      </c>
      <c r="R712" s="104" t="str">
        <f>VLOOKUP($Q712,[9]Map!$D:$F,2,FALSE)</f>
        <v>D5440 - Rentals &amp; Lease</v>
      </c>
      <c r="S712" s="104" t="str">
        <f>VLOOKUP($Q712,[9]Map!$D:$F,3,FALSE)</f>
        <v>D5440 - Rentals &amp; Lease</v>
      </c>
      <c r="T712" s="245" t="str">
        <f>VLOOKUP(D712,[9]Map!$A$12:$B$21,2,FALSE)</f>
        <v>Vendor Invoice</v>
      </c>
      <c r="U712" s="5"/>
      <c r="V712" s="1" t="s">
        <v>653</v>
      </c>
      <c r="W712" s="1" t="s">
        <v>664</v>
      </c>
      <c r="X712" s="1" t="s">
        <v>665</v>
      </c>
    </row>
    <row r="713" spans="1:24" hidden="1" x14ac:dyDescent="0.15">
      <c r="A713" s="1" t="s">
        <v>172</v>
      </c>
      <c r="B713" s="1" t="s">
        <v>627</v>
      </c>
      <c r="C713" s="1" t="s">
        <v>628</v>
      </c>
      <c r="D713" s="1" t="s">
        <v>62</v>
      </c>
      <c r="E713" s="1" t="s">
        <v>652</v>
      </c>
      <c r="F713" s="1" t="s">
        <v>330</v>
      </c>
      <c r="G713" s="1"/>
      <c r="H713" s="1"/>
      <c r="I713" s="1" t="s">
        <v>106</v>
      </c>
      <c r="J713" s="4">
        <v>45283</v>
      </c>
      <c r="K713" s="4">
        <v>45342</v>
      </c>
      <c r="L713" s="1" t="s">
        <v>63</v>
      </c>
      <c r="M713" s="5">
        <v>103.36</v>
      </c>
      <c r="N713" s="5" t="s">
        <v>64</v>
      </c>
      <c r="O713" s="5" t="s">
        <v>65</v>
      </c>
      <c r="P713" s="5" t="s">
        <v>66</v>
      </c>
      <c r="Q713" s="5" t="str">
        <f t="shared" si="11"/>
        <v>GL500.54400054</v>
      </c>
      <c r="R713" s="104" t="str">
        <f>VLOOKUP($Q713,[9]Map!$D:$F,2,FALSE)</f>
        <v>D5440 - Rentals &amp; Lease</v>
      </c>
      <c r="S713" s="104" t="str">
        <f>VLOOKUP($Q713,[9]Map!$D:$F,3,FALSE)</f>
        <v>D5440 - Rentals &amp; Lease</v>
      </c>
      <c r="T713" s="245" t="str">
        <f>VLOOKUP(D713,[9]Map!$A$12:$B$21,2,FALSE)</f>
        <v>Vendor Invoice</v>
      </c>
      <c r="U713" s="5"/>
      <c r="V713" s="1" t="s">
        <v>653</v>
      </c>
      <c r="W713" s="1" t="s">
        <v>664</v>
      </c>
      <c r="X713" s="1" t="s">
        <v>665</v>
      </c>
    </row>
    <row r="714" spans="1:24" hidden="1" x14ac:dyDescent="0.15">
      <c r="A714" s="1" t="s">
        <v>172</v>
      </c>
      <c r="B714" s="1" t="s">
        <v>627</v>
      </c>
      <c r="C714" s="1" t="s">
        <v>628</v>
      </c>
      <c r="D714" s="1" t="s">
        <v>62</v>
      </c>
      <c r="E714" s="1" t="s">
        <v>652</v>
      </c>
      <c r="F714" s="1" t="s">
        <v>330</v>
      </c>
      <c r="G714" s="1"/>
      <c r="H714" s="1"/>
      <c r="I714" s="1" t="s">
        <v>106</v>
      </c>
      <c r="J714" s="4">
        <v>45283</v>
      </c>
      <c r="K714" s="4">
        <v>45342</v>
      </c>
      <c r="L714" s="1" t="s">
        <v>63</v>
      </c>
      <c r="M714" s="5">
        <v>103.36</v>
      </c>
      <c r="N714" s="5" t="s">
        <v>64</v>
      </c>
      <c r="O714" s="5" t="s">
        <v>65</v>
      </c>
      <c r="P714" s="5" t="s">
        <v>66</v>
      </c>
      <c r="Q714" s="5" t="str">
        <f t="shared" si="11"/>
        <v>GL500.54400054</v>
      </c>
      <c r="R714" s="104" t="str">
        <f>VLOOKUP($Q714,[9]Map!$D:$F,2,FALSE)</f>
        <v>D5440 - Rentals &amp; Lease</v>
      </c>
      <c r="S714" s="104" t="str">
        <f>VLOOKUP($Q714,[9]Map!$D:$F,3,FALSE)</f>
        <v>D5440 - Rentals &amp; Lease</v>
      </c>
      <c r="T714" s="245" t="str">
        <f>VLOOKUP(D714,[9]Map!$A$12:$B$21,2,FALSE)</f>
        <v>Vendor Invoice</v>
      </c>
      <c r="U714" s="5"/>
      <c r="V714" s="1" t="s">
        <v>653</v>
      </c>
      <c r="W714" s="1" t="s">
        <v>664</v>
      </c>
      <c r="X714" s="1" t="s">
        <v>665</v>
      </c>
    </row>
    <row r="715" spans="1:24" hidden="1" x14ac:dyDescent="0.15">
      <c r="A715" s="1" t="s">
        <v>172</v>
      </c>
      <c r="B715" s="1" t="s">
        <v>627</v>
      </c>
      <c r="C715" s="1" t="s">
        <v>628</v>
      </c>
      <c r="D715" s="1" t="s">
        <v>62</v>
      </c>
      <c r="E715" s="1" t="s">
        <v>652</v>
      </c>
      <c r="F715" s="1" t="s">
        <v>330</v>
      </c>
      <c r="G715" s="1"/>
      <c r="H715" s="1"/>
      <c r="I715" s="1" t="s">
        <v>106</v>
      </c>
      <c r="J715" s="4">
        <v>45283</v>
      </c>
      <c r="K715" s="4">
        <v>45342</v>
      </c>
      <c r="L715" s="1" t="s">
        <v>63</v>
      </c>
      <c r="M715" s="5">
        <v>103.36</v>
      </c>
      <c r="N715" s="5" t="s">
        <v>64</v>
      </c>
      <c r="O715" s="5" t="s">
        <v>65</v>
      </c>
      <c r="P715" s="5" t="s">
        <v>66</v>
      </c>
      <c r="Q715" s="5" t="str">
        <f t="shared" si="11"/>
        <v>GL500.54400054</v>
      </c>
      <c r="R715" s="104" t="str">
        <f>VLOOKUP($Q715,[9]Map!$D:$F,2,FALSE)</f>
        <v>D5440 - Rentals &amp; Lease</v>
      </c>
      <c r="S715" s="104" t="str">
        <f>VLOOKUP($Q715,[9]Map!$D:$F,3,FALSE)</f>
        <v>D5440 - Rentals &amp; Lease</v>
      </c>
      <c r="T715" s="245" t="str">
        <f>VLOOKUP(D715,[9]Map!$A$12:$B$21,2,FALSE)</f>
        <v>Vendor Invoice</v>
      </c>
      <c r="U715" s="5"/>
      <c r="V715" s="1" t="s">
        <v>653</v>
      </c>
      <c r="W715" s="1" t="s">
        <v>664</v>
      </c>
      <c r="X715" s="1" t="s">
        <v>665</v>
      </c>
    </row>
    <row r="716" spans="1:24" hidden="1" x14ac:dyDescent="0.15">
      <c r="A716" s="1" t="s">
        <v>172</v>
      </c>
      <c r="B716" s="1" t="s">
        <v>627</v>
      </c>
      <c r="C716" s="1" t="s">
        <v>628</v>
      </c>
      <c r="D716" s="1" t="s">
        <v>62</v>
      </c>
      <c r="E716" s="1" t="s">
        <v>652</v>
      </c>
      <c r="F716" s="1" t="s">
        <v>330</v>
      </c>
      <c r="G716" s="1"/>
      <c r="H716" s="1"/>
      <c r="I716" s="1" t="s">
        <v>106</v>
      </c>
      <c r="J716" s="4">
        <v>45283</v>
      </c>
      <c r="K716" s="4">
        <v>45342</v>
      </c>
      <c r="L716" s="1" t="s">
        <v>63</v>
      </c>
      <c r="M716" s="5">
        <v>103.36</v>
      </c>
      <c r="N716" s="5" t="s">
        <v>64</v>
      </c>
      <c r="O716" s="5" t="s">
        <v>65</v>
      </c>
      <c r="P716" s="5" t="s">
        <v>66</v>
      </c>
      <c r="Q716" s="5" t="str">
        <f t="shared" si="11"/>
        <v>GL500.54400054</v>
      </c>
      <c r="R716" s="104" t="str">
        <f>VLOOKUP($Q716,[9]Map!$D:$F,2,FALSE)</f>
        <v>D5440 - Rentals &amp; Lease</v>
      </c>
      <c r="S716" s="104" t="str">
        <f>VLOOKUP($Q716,[9]Map!$D:$F,3,FALSE)</f>
        <v>D5440 - Rentals &amp; Lease</v>
      </c>
      <c r="T716" s="245" t="str">
        <f>VLOOKUP(D716,[9]Map!$A$12:$B$21,2,FALSE)</f>
        <v>Vendor Invoice</v>
      </c>
      <c r="U716" s="5"/>
      <c r="V716" s="1" t="s">
        <v>653</v>
      </c>
      <c r="W716" s="1" t="s">
        <v>664</v>
      </c>
      <c r="X716" s="1" t="s">
        <v>665</v>
      </c>
    </row>
    <row r="717" spans="1:24" hidden="1" x14ac:dyDescent="0.15">
      <c r="A717" s="1" t="s">
        <v>172</v>
      </c>
      <c r="B717" s="1" t="s">
        <v>627</v>
      </c>
      <c r="C717" s="1" t="s">
        <v>628</v>
      </c>
      <c r="D717" s="1" t="s">
        <v>62</v>
      </c>
      <c r="E717" s="1" t="s">
        <v>652</v>
      </c>
      <c r="F717" s="1" t="s">
        <v>330</v>
      </c>
      <c r="G717" s="1"/>
      <c r="H717" s="1"/>
      <c r="I717" s="1" t="s">
        <v>106</v>
      </c>
      <c r="J717" s="4">
        <v>45283</v>
      </c>
      <c r="K717" s="4">
        <v>45342</v>
      </c>
      <c r="L717" s="1" t="s">
        <v>63</v>
      </c>
      <c r="M717" s="5">
        <v>103.36</v>
      </c>
      <c r="N717" s="5" t="s">
        <v>64</v>
      </c>
      <c r="O717" s="5" t="s">
        <v>65</v>
      </c>
      <c r="P717" s="5" t="s">
        <v>66</v>
      </c>
      <c r="Q717" s="5" t="str">
        <f t="shared" si="11"/>
        <v>GL500.54400054</v>
      </c>
      <c r="R717" s="104" t="str">
        <f>VLOOKUP($Q717,[9]Map!$D:$F,2,FALSE)</f>
        <v>D5440 - Rentals &amp; Lease</v>
      </c>
      <c r="S717" s="104" t="str">
        <f>VLOOKUP($Q717,[9]Map!$D:$F,3,FALSE)</f>
        <v>D5440 - Rentals &amp; Lease</v>
      </c>
      <c r="T717" s="245" t="str">
        <f>VLOOKUP(D717,[9]Map!$A$12:$B$21,2,FALSE)</f>
        <v>Vendor Invoice</v>
      </c>
      <c r="U717" s="5"/>
      <c r="V717" s="1" t="s">
        <v>653</v>
      </c>
      <c r="W717" s="1" t="s">
        <v>664</v>
      </c>
      <c r="X717" s="1" t="s">
        <v>665</v>
      </c>
    </row>
    <row r="718" spans="1:24" hidden="1" x14ac:dyDescent="0.15">
      <c r="A718" s="1" t="s">
        <v>172</v>
      </c>
      <c r="B718" s="1" t="s">
        <v>627</v>
      </c>
      <c r="C718" s="1" t="s">
        <v>628</v>
      </c>
      <c r="D718" s="1" t="s">
        <v>62</v>
      </c>
      <c r="E718" s="1" t="s">
        <v>652</v>
      </c>
      <c r="F718" s="1" t="s">
        <v>330</v>
      </c>
      <c r="G718" s="1"/>
      <c r="H718" s="1"/>
      <c r="I718" s="1" t="s">
        <v>106</v>
      </c>
      <c r="J718" s="4">
        <v>45283</v>
      </c>
      <c r="K718" s="4">
        <v>45342</v>
      </c>
      <c r="L718" s="1" t="s">
        <v>63</v>
      </c>
      <c r="M718" s="5">
        <v>103.36</v>
      </c>
      <c r="N718" s="5" t="s">
        <v>64</v>
      </c>
      <c r="O718" s="5" t="s">
        <v>65</v>
      </c>
      <c r="P718" s="5" t="s">
        <v>66</v>
      </c>
      <c r="Q718" s="5" t="str">
        <f t="shared" si="11"/>
        <v>GL500.54400054</v>
      </c>
      <c r="R718" s="104" t="str">
        <f>VLOOKUP($Q718,[9]Map!$D:$F,2,FALSE)</f>
        <v>D5440 - Rentals &amp; Lease</v>
      </c>
      <c r="S718" s="104" t="str">
        <f>VLOOKUP($Q718,[9]Map!$D:$F,3,FALSE)</f>
        <v>D5440 - Rentals &amp; Lease</v>
      </c>
      <c r="T718" s="245" t="str">
        <f>VLOOKUP(D718,[9]Map!$A$12:$B$21,2,FALSE)</f>
        <v>Vendor Invoice</v>
      </c>
      <c r="U718" s="5"/>
      <c r="V718" s="1" t="s">
        <v>653</v>
      </c>
      <c r="W718" s="1" t="s">
        <v>664</v>
      </c>
      <c r="X718" s="1" t="s">
        <v>665</v>
      </c>
    </row>
    <row r="719" spans="1:24" hidden="1" x14ac:dyDescent="0.15">
      <c r="A719" s="1" t="s">
        <v>172</v>
      </c>
      <c r="B719" s="1" t="s">
        <v>627</v>
      </c>
      <c r="C719" s="1" t="s">
        <v>628</v>
      </c>
      <c r="D719" s="1" t="s">
        <v>62</v>
      </c>
      <c r="E719" s="1" t="s">
        <v>652</v>
      </c>
      <c r="F719" s="1" t="s">
        <v>330</v>
      </c>
      <c r="G719" s="1"/>
      <c r="H719" s="1"/>
      <c r="I719" s="1" t="s">
        <v>106</v>
      </c>
      <c r="J719" s="4">
        <v>45283</v>
      </c>
      <c r="K719" s="4">
        <v>45342</v>
      </c>
      <c r="L719" s="1" t="s">
        <v>63</v>
      </c>
      <c r="M719" s="5">
        <v>103.36</v>
      </c>
      <c r="N719" s="5" t="s">
        <v>64</v>
      </c>
      <c r="O719" s="5" t="s">
        <v>65</v>
      </c>
      <c r="P719" s="5" t="s">
        <v>66</v>
      </c>
      <c r="Q719" s="5" t="str">
        <f t="shared" si="11"/>
        <v>GL500.54400054</v>
      </c>
      <c r="R719" s="104" t="str">
        <f>VLOOKUP($Q719,[9]Map!$D:$F,2,FALSE)</f>
        <v>D5440 - Rentals &amp; Lease</v>
      </c>
      <c r="S719" s="104" t="str">
        <f>VLOOKUP($Q719,[9]Map!$D:$F,3,FALSE)</f>
        <v>D5440 - Rentals &amp; Lease</v>
      </c>
      <c r="T719" s="245" t="str">
        <f>VLOOKUP(D719,[9]Map!$A$12:$B$21,2,FALSE)</f>
        <v>Vendor Invoice</v>
      </c>
      <c r="U719" s="5"/>
      <c r="V719" s="1" t="s">
        <v>653</v>
      </c>
      <c r="W719" s="1" t="s">
        <v>664</v>
      </c>
      <c r="X719" s="1" t="s">
        <v>665</v>
      </c>
    </row>
    <row r="720" spans="1:24" hidden="1" x14ac:dyDescent="0.15">
      <c r="A720" s="1" t="s">
        <v>175</v>
      </c>
      <c r="B720" s="1" t="s">
        <v>627</v>
      </c>
      <c r="C720" s="1" t="s">
        <v>628</v>
      </c>
      <c r="D720" s="1" t="s">
        <v>62</v>
      </c>
      <c r="E720" s="1" t="s">
        <v>629</v>
      </c>
      <c r="F720" s="1" t="s">
        <v>139</v>
      </c>
      <c r="G720" s="1"/>
      <c r="H720" s="1"/>
      <c r="I720" s="1" t="s">
        <v>106</v>
      </c>
      <c r="J720" s="4">
        <v>45292</v>
      </c>
      <c r="K720" s="4">
        <v>45301</v>
      </c>
      <c r="L720" s="1" t="s">
        <v>63</v>
      </c>
      <c r="M720" s="5">
        <v>1463.34</v>
      </c>
      <c r="N720" s="5" t="s">
        <v>64</v>
      </c>
      <c r="O720" s="5" t="s">
        <v>65</v>
      </c>
      <c r="P720" s="5" t="s">
        <v>66</v>
      </c>
      <c r="Q720" s="5" t="str">
        <f t="shared" si="11"/>
        <v>GL500.54400054</v>
      </c>
      <c r="R720" s="104" t="str">
        <f>VLOOKUP($Q720,[9]Map!$D:$F,2,FALSE)</f>
        <v>D5440 - Rentals &amp; Lease</v>
      </c>
      <c r="S720" s="104" t="str">
        <f>VLOOKUP($Q720,[9]Map!$D:$F,3,FALSE)</f>
        <v>D5440 - Rentals &amp; Lease</v>
      </c>
      <c r="T720" s="245" t="str">
        <f>VLOOKUP(D720,[9]Map!$A$12:$B$21,2,FALSE)</f>
        <v>Vendor Invoice</v>
      </c>
      <c r="U720" s="5"/>
      <c r="V720" s="1" t="s">
        <v>165</v>
      </c>
      <c r="W720" s="1" t="s">
        <v>630</v>
      </c>
      <c r="X720" s="1" t="s">
        <v>631</v>
      </c>
    </row>
    <row r="721" spans="1:24" hidden="1" x14ac:dyDescent="0.15">
      <c r="A721" s="1" t="s">
        <v>175</v>
      </c>
      <c r="B721" s="1" t="s">
        <v>627</v>
      </c>
      <c r="C721" s="1" t="s">
        <v>628</v>
      </c>
      <c r="D721" s="1" t="s">
        <v>62</v>
      </c>
      <c r="E721" s="1" t="s">
        <v>629</v>
      </c>
      <c r="F721" s="1" t="s">
        <v>330</v>
      </c>
      <c r="G721" s="1"/>
      <c r="H721" s="1"/>
      <c r="I721" s="1" t="s">
        <v>106</v>
      </c>
      <c r="J721" s="4">
        <v>45323</v>
      </c>
      <c r="K721" s="4">
        <v>45336</v>
      </c>
      <c r="L721" s="1" t="s">
        <v>63</v>
      </c>
      <c r="M721" s="5">
        <v>1101.72</v>
      </c>
      <c r="N721" s="5" t="s">
        <v>64</v>
      </c>
      <c r="O721" s="5" t="s">
        <v>65</v>
      </c>
      <c r="P721" s="5" t="s">
        <v>66</v>
      </c>
      <c r="Q721" s="5" t="str">
        <f t="shared" si="11"/>
        <v>GL500.54400054</v>
      </c>
      <c r="R721" s="104" t="str">
        <f>VLOOKUP($Q721,[9]Map!$D:$F,2,FALSE)</f>
        <v>D5440 - Rentals &amp; Lease</v>
      </c>
      <c r="S721" s="104" t="str">
        <f>VLOOKUP($Q721,[9]Map!$D:$F,3,FALSE)</f>
        <v>D5440 - Rentals &amp; Lease</v>
      </c>
      <c r="T721" s="245" t="str">
        <f>VLOOKUP(D721,[9]Map!$A$12:$B$21,2,FALSE)</f>
        <v>Vendor Invoice</v>
      </c>
      <c r="U721" s="5"/>
      <c r="V721" s="1" t="s">
        <v>165</v>
      </c>
      <c r="W721" s="1" t="s">
        <v>632</v>
      </c>
      <c r="X721" s="1" t="s">
        <v>633</v>
      </c>
    </row>
    <row r="722" spans="1:24" hidden="1" x14ac:dyDescent="0.15">
      <c r="A722" s="1" t="s">
        <v>175</v>
      </c>
      <c r="B722" s="1" t="s">
        <v>521</v>
      </c>
      <c r="C722" s="1" t="s">
        <v>522</v>
      </c>
      <c r="D722" s="1" t="s">
        <v>62</v>
      </c>
      <c r="E722" s="1" t="s">
        <v>666</v>
      </c>
      <c r="F722" s="1" t="s">
        <v>139</v>
      </c>
      <c r="G722" s="1"/>
      <c r="H722" s="1"/>
      <c r="I722" s="1" t="s">
        <v>106</v>
      </c>
      <c r="J722" s="4">
        <v>45293</v>
      </c>
      <c r="K722" s="4">
        <v>45293</v>
      </c>
      <c r="L722" s="1" t="s">
        <v>63</v>
      </c>
      <c r="M722" s="5">
        <v>57030</v>
      </c>
      <c r="N722" s="5" t="s">
        <v>64</v>
      </c>
      <c r="O722" s="5" t="s">
        <v>65</v>
      </c>
      <c r="P722" s="5" t="s">
        <v>66</v>
      </c>
      <c r="Q722" s="5" t="str">
        <f t="shared" si="11"/>
        <v>GL500.54900000</v>
      </c>
      <c r="R722" s="104" t="str">
        <f>VLOOKUP($Q722,[9]Map!$D:$F,2,FALSE)</f>
        <v>D5384 - Outsourcing &amp; Other Services</v>
      </c>
      <c r="S722" s="104" t="str">
        <f>VLOOKUP($Q722,[9]Map!$D:$F,3,FALSE)</f>
        <v>AC5490 - Other Services</v>
      </c>
      <c r="T722" s="245" t="str">
        <f>VLOOKUP(D722,[9]Map!$A$12:$B$21,2,FALSE)</f>
        <v>Vendor Invoice</v>
      </c>
      <c r="U722" s="5"/>
      <c r="V722" s="1" t="s">
        <v>165</v>
      </c>
      <c r="W722" s="1" t="s">
        <v>667</v>
      </c>
      <c r="X722" s="1" t="s">
        <v>668</v>
      </c>
    </row>
    <row r="723" spans="1:24" hidden="1" x14ac:dyDescent="0.15">
      <c r="A723" s="1" t="s">
        <v>185</v>
      </c>
      <c r="B723" s="1" t="s">
        <v>336</v>
      </c>
      <c r="C723" s="1" t="s">
        <v>337</v>
      </c>
      <c r="D723" s="1" t="s">
        <v>62</v>
      </c>
      <c r="E723" s="1" t="s">
        <v>646</v>
      </c>
      <c r="F723" s="1" t="s">
        <v>330</v>
      </c>
      <c r="G723" s="1"/>
      <c r="H723" s="1"/>
      <c r="I723" s="1" t="s">
        <v>106</v>
      </c>
      <c r="J723" s="4">
        <v>45332</v>
      </c>
      <c r="K723" s="4">
        <v>45341</v>
      </c>
      <c r="L723" s="1" t="s">
        <v>63</v>
      </c>
      <c r="M723" s="5">
        <v>1.96</v>
      </c>
      <c r="N723" s="5" t="s">
        <v>64</v>
      </c>
      <c r="O723" s="5" t="s">
        <v>65</v>
      </c>
      <c r="P723" s="5" t="s">
        <v>66</v>
      </c>
      <c r="Q723" s="5" t="str">
        <f t="shared" si="11"/>
        <v>GL500.51900030</v>
      </c>
      <c r="R723" s="104" t="str">
        <f>VLOOKUP($Q723,[9]Map!$D:$F,2,FALSE)</f>
        <v>D5100 - Utilities Consumables &amp; Materials</v>
      </c>
      <c r="S723" s="104" t="str">
        <f>VLOOKUP($Q723,[9]Map!$D:$F,3,FALSE)</f>
        <v>AC5140 - Consumables &amp; Office Supplies</v>
      </c>
      <c r="T723" s="245" t="str">
        <f>VLOOKUP(D723,[9]Map!$A$12:$B$21,2,FALSE)</f>
        <v>Vendor Invoice</v>
      </c>
      <c r="U723" s="5"/>
      <c r="V723" s="1" t="s">
        <v>647</v>
      </c>
      <c r="W723" s="1" t="s">
        <v>669</v>
      </c>
      <c r="X723" s="1" t="s">
        <v>670</v>
      </c>
    </row>
    <row r="724" spans="1:24" hidden="1" x14ac:dyDescent="0.15">
      <c r="A724" s="1" t="s">
        <v>185</v>
      </c>
      <c r="B724" s="1" t="s">
        <v>586</v>
      </c>
      <c r="C724" s="1" t="s">
        <v>587</v>
      </c>
      <c r="D724" s="1" t="s">
        <v>62</v>
      </c>
      <c r="E724" s="1" t="s">
        <v>588</v>
      </c>
      <c r="F724" s="1" t="s">
        <v>139</v>
      </c>
      <c r="G724" s="1"/>
      <c r="H724" s="1"/>
      <c r="I724" s="1" t="s">
        <v>106</v>
      </c>
      <c r="J724" s="4">
        <v>45297</v>
      </c>
      <c r="K724" s="4">
        <v>45301</v>
      </c>
      <c r="L724" s="1" t="s">
        <v>63</v>
      </c>
      <c r="M724" s="5">
        <v>1855.2</v>
      </c>
      <c r="N724" s="5" t="s">
        <v>64</v>
      </c>
      <c r="O724" s="5" t="s">
        <v>65</v>
      </c>
      <c r="P724" s="5" t="s">
        <v>66</v>
      </c>
      <c r="Q724" s="5" t="str">
        <f t="shared" si="11"/>
        <v>GL500.53800024</v>
      </c>
      <c r="R724" s="104" t="str">
        <f>VLOOKUP($Q724,[9]Map!$D:$F,2,FALSE)</f>
        <v>D5387 - Agency</v>
      </c>
      <c r="S724" s="104" t="str">
        <f>VLOOKUP($Q724,[9]Map!$D:$F,3,FALSE)</f>
        <v>D5387 - Agency</v>
      </c>
      <c r="T724" s="245" t="str">
        <f>VLOOKUP(D724,[9]Map!$A$12:$B$21,2,FALSE)</f>
        <v>Vendor Invoice</v>
      </c>
      <c r="U724" s="5"/>
      <c r="V724" s="1" t="s">
        <v>165</v>
      </c>
      <c r="W724" s="1" t="s">
        <v>589</v>
      </c>
      <c r="X724" s="1" t="s">
        <v>590</v>
      </c>
    </row>
    <row r="725" spans="1:24" hidden="1" x14ac:dyDescent="0.15">
      <c r="A725" s="1" t="s">
        <v>185</v>
      </c>
      <c r="B725" s="1" t="s">
        <v>586</v>
      </c>
      <c r="C725" s="1" t="s">
        <v>587</v>
      </c>
      <c r="D725" s="1" t="s">
        <v>62</v>
      </c>
      <c r="E725" s="1" t="s">
        <v>588</v>
      </c>
      <c r="F725" s="1" t="s">
        <v>139</v>
      </c>
      <c r="G725" s="1"/>
      <c r="H725" s="1"/>
      <c r="I725" s="1" t="s">
        <v>106</v>
      </c>
      <c r="J725" s="4">
        <v>45297</v>
      </c>
      <c r="K725" s="4">
        <v>45301</v>
      </c>
      <c r="L725" s="1" t="s">
        <v>63</v>
      </c>
      <c r="M725" s="5">
        <v>1484.16</v>
      </c>
      <c r="N725" s="5" t="s">
        <v>64</v>
      </c>
      <c r="O725" s="5" t="s">
        <v>65</v>
      </c>
      <c r="P725" s="5" t="s">
        <v>66</v>
      </c>
      <c r="Q725" s="5" t="str">
        <f t="shared" si="11"/>
        <v>GL500.53800024</v>
      </c>
      <c r="R725" s="104" t="str">
        <f>VLOOKUP($Q725,[9]Map!$D:$F,2,FALSE)</f>
        <v>D5387 - Agency</v>
      </c>
      <c r="S725" s="104" t="str">
        <f>VLOOKUP($Q725,[9]Map!$D:$F,3,FALSE)</f>
        <v>D5387 - Agency</v>
      </c>
      <c r="T725" s="245" t="str">
        <f>VLOOKUP(D725,[9]Map!$A$12:$B$21,2,FALSE)</f>
        <v>Vendor Invoice</v>
      </c>
      <c r="U725" s="5"/>
      <c r="V725" s="1" t="s">
        <v>165</v>
      </c>
      <c r="W725" s="1" t="s">
        <v>589</v>
      </c>
      <c r="X725" s="1" t="s">
        <v>590</v>
      </c>
    </row>
    <row r="726" spans="1:24" hidden="1" x14ac:dyDescent="0.15">
      <c r="A726" s="1" t="s">
        <v>185</v>
      </c>
      <c r="B726" s="1" t="s">
        <v>586</v>
      </c>
      <c r="C726" s="1" t="s">
        <v>587</v>
      </c>
      <c r="D726" s="1" t="s">
        <v>62</v>
      </c>
      <c r="E726" s="1" t="s">
        <v>588</v>
      </c>
      <c r="F726" s="1" t="s">
        <v>139</v>
      </c>
      <c r="G726" s="1"/>
      <c r="H726" s="1"/>
      <c r="I726" s="1" t="s">
        <v>106</v>
      </c>
      <c r="J726" s="4">
        <v>45292</v>
      </c>
      <c r="K726" s="4">
        <v>45308</v>
      </c>
      <c r="L726" s="1" t="s">
        <v>63</v>
      </c>
      <c r="M726" s="5">
        <v>1855.2</v>
      </c>
      <c r="N726" s="5" t="s">
        <v>64</v>
      </c>
      <c r="O726" s="5" t="s">
        <v>65</v>
      </c>
      <c r="P726" s="5" t="s">
        <v>66</v>
      </c>
      <c r="Q726" s="5" t="str">
        <f t="shared" si="11"/>
        <v>GL500.53800024</v>
      </c>
      <c r="R726" s="104" t="str">
        <f>VLOOKUP($Q726,[9]Map!$D:$F,2,FALSE)</f>
        <v>D5387 - Agency</v>
      </c>
      <c r="S726" s="104" t="str">
        <f>VLOOKUP($Q726,[9]Map!$D:$F,3,FALSE)</f>
        <v>D5387 - Agency</v>
      </c>
      <c r="T726" s="245" t="str">
        <f>VLOOKUP(D726,[9]Map!$A$12:$B$21,2,FALSE)</f>
        <v>Vendor Invoice</v>
      </c>
      <c r="U726" s="5"/>
      <c r="V726" s="1" t="s">
        <v>165</v>
      </c>
      <c r="W726" s="1" t="s">
        <v>591</v>
      </c>
      <c r="X726" s="1" t="s">
        <v>592</v>
      </c>
    </row>
    <row r="727" spans="1:24" hidden="1" x14ac:dyDescent="0.15">
      <c r="A727" s="1" t="s">
        <v>185</v>
      </c>
      <c r="B727" s="1" t="s">
        <v>586</v>
      </c>
      <c r="C727" s="1" t="s">
        <v>587</v>
      </c>
      <c r="D727" s="1" t="s">
        <v>62</v>
      </c>
      <c r="E727" s="1" t="s">
        <v>588</v>
      </c>
      <c r="F727" s="1" t="s">
        <v>139</v>
      </c>
      <c r="G727" s="1"/>
      <c r="H727" s="1"/>
      <c r="I727" s="1" t="s">
        <v>106</v>
      </c>
      <c r="J727" s="4">
        <v>45304</v>
      </c>
      <c r="K727" s="4">
        <v>45308</v>
      </c>
      <c r="L727" s="1" t="s">
        <v>63</v>
      </c>
      <c r="M727" s="5">
        <v>1855.2</v>
      </c>
      <c r="N727" s="5" t="s">
        <v>64</v>
      </c>
      <c r="O727" s="5" t="s">
        <v>65</v>
      </c>
      <c r="P727" s="5" t="s">
        <v>66</v>
      </c>
      <c r="Q727" s="5" t="str">
        <f t="shared" si="11"/>
        <v>GL500.53800024</v>
      </c>
      <c r="R727" s="104" t="str">
        <f>VLOOKUP($Q727,[9]Map!$D:$F,2,FALSE)</f>
        <v>D5387 - Agency</v>
      </c>
      <c r="S727" s="104" t="str">
        <f>VLOOKUP($Q727,[9]Map!$D:$F,3,FALSE)</f>
        <v>D5387 - Agency</v>
      </c>
      <c r="T727" s="245" t="str">
        <f>VLOOKUP(D727,[9]Map!$A$12:$B$21,2,FALSE)</f>
        <v>Vendor Invoice</v>
      </c>
      <c r="U727" s="5"/>
      <c r="V727" s="1" t="s">
        <v>165</v>
      </c>
      <c r="W727" s="1" t="s">
        <v>593</v>
      </c>
      <c r="X727" s="1" t="s">
        <v>594</v>
      </c>
    </row>
    <row r="728" spans="1:24" hidden="1" x14ac:dyDescent="0.15">
      <c r="A728" s="1" t="s">
        <v>185</v>
      </c>
      <c r="B728" s="1" t="s">
        <v>586</v>
      </c>
      <c r="C728" s="1" t="s">
        <v>587</v>
      </c>
      <c r="D728" s="1" t="s">
        <v>62</v>
      </c>
      <c r="E728" s="1" t="s">
        <v>588</v>
      </c>
      <c r="F728" s="1" t="s">
        <v>139</v>
      </c>
      <c r="G728" s="1"/>
      <c r="H728" s="1"/>
      <c r="I728" s="1" t="s">
        <v>106</v>
      </c>
      <c r="J728" s="4">
        <v>45311</v>
      </c>
      <c r="K728" s="4">
        <v>45316</v>
      </c>
      <c r="L728" s="1" t="s">
        <v>63</v>
      </c>
      <c r="M728" s="5">
        <v>1855.2</v>
      </c>
      <c r="N728" s="5" t="s">
        <v>64</v>
      </c>
      <c r="O728" s="5" t="s">
        <v>65</v>
      </c>
      <c r="P728" s="5" t="s">
        <v>66</v>
      </c>
      <c r="Q728" s="5" t="str">
        <f t="shared" si="11"/>
        <v>GL500.53800024</v>
      </c>
      <c r="R728" s="104" t="str">
        <f>VLOOKUP($Q728,[9]Map!$D:$F,2,FALSE)</f>
        <v>D5387 - Agency</v>
      </c>
      <c r="S728" s="104" t="str">
        <f>VLOOKUP($Q728,[9]Map!$D:$F,3,FALSE)</f>
        <v>D5387 - Agency</v>
      </c>
      <c r="T728" s="245" t="str">
        <f>VLOOKUP(D728,[9]Map!$A$12:$B$21,2,FALSE)</f>
        <v>Vendor Invoice</v>
      </c>
      <c r="U728" s="5"/>
      <c r="V728" s="1" t="s">
        <v>165</v>
      </c>
      <c r="W728" s="1" t="s">
        <v>595</v>
      </c>
      <c r="X728" s="1" t="s">
        <v>596</v>
      </c>
    </row>
    <row r="729" spans="1:24" hidden="1" x14ac:dyDescent="0.15">
      <c r="A729" s="1" t="s">
        <v>185</v>
      </c>
      <c r="B729" s="1" t="s">
        <v>586</v>
      </c>
      <c r="C729" s="1" t="s">
        <v>587</v>
      </c>
      <c r="D729" s="1" t="s">
        <v>62</v>
      </c>
      <c r="E729" s="1" t="s">
        <v>588</v>
      </c>
      <c r="F729" s="1" t="s">
        <v>330</v>
      </c>
      <c r="G729" s="1"/>
      <c r="H729" s="1"/>
      <c r="I729" s="1" t="s">
        <v>106</v>
      </c>
      <c r="J729" s="4">
        <v>45318</v>
      </c>
      <c r="K729" s="4">
        <v>45323</v>
      </c>
      <c r="L729" s="1" t="s">
        <v>63</v>
      </c>
      <c r="M729" s="5">
        <v>1762.44</v>
      </c>
      <c r="N729" s="5" t="s">
        <v>64</v>
      </c>
      <c r="O729" s="5" t="s">
        <v>65</v>
      </c>
      <c r="P729" s="5" t="s">
        <v>66</v>
      </c>
      <c r="Q729" s="5" t="str">
        <f t="shared" si="11"/>
        <v>GL500.53800024</v>
      </c>
      <c r="R729" s="104" t="str">
        <f>VLOOKUP($Q729,[9]Map!$D:$F,2,FALSE)</f>
        <v>D5387 - Agency</v>
      </c>
      <c r="S729" s="104" t="str">
        <f>VLOOKUP($Q729,[9]Map!$D:$F,3,FALSE)</f>
        <v>D5387 - Agency</v>
      </c>
      <c r="T729" s="245" t="str">
        <f>VLOOKUP(D729,[9]Map!$A$12:$B$21,2,FALSE)</f>
        <v>Vendor Invoice</v>
      </c>
      <c r="U729" s="5"/>
      <c r="V729" s="1" t="s">
        <v>165</v>
      </c>
      <c r="W729" s="1" t="s">
        <v>597</v>
      </c>
      <c r="X729" s="1" t="s">
        <v>598</v>
      </c>
    </row>
    <row r="730" spans="1:24" hidden="1" x14ac:dyDescent="0.15">
      <c r="A730" s="1" t="s">
        <v>185</v>
      </c>
      <c r="B730" s="1" t="s">
        <v>586</v>
      </c>
      <c r="C730" s="1" t="s">
        <v>587</v>
      </c>
      <c r="D730" s="1" t="s">
        <v>62</v>
      </c>
      <c r="E730" s="1" t="s">
        <v>588</v>
      </c>
      <c r="F730" s="1" t="s">
        <v>330</v>
      </c>
      <c r="G730" s="1"/>
      <c r="H730" s="1"/>
      <c r="I730" s="1" t="s">
        <v>106</v>
      </c>
      <c r="J730" s="4">
        <v>45325</v>
      </c>
      <c r="K730" s="4">
        <v>45330</v>
      </c>
      <c r="L730" s="1" t="s">
        <v>63</v>
      </c>
      <c r="M730" s="5">
        <v>1855.2</v>
      </c>
      <c r="N730" s="5" t="s">
        <v>64</v>
      </c>
      <c r="O730" s="5" t="s">
        <v>65</v>
      </c>
      <c r="P730" s="5" t="s">
        <v>66</v>
      </c>
      <c r="Q730" s="5" t="str">
        <f t="shared" si="11"/>
        <v>GL500.53800024</v>
      </c>
      <c r="R730" s="104" t="str">
        <f>VLOOKUP($Q730,[9]Map!$D:$F,2,FALSE)</f>
        <v>D5387 - Agency</v>
      </c>
      <c r="S730" s="104" t="str">
        <f>VLOOKUP($Q730,[9]Map!$D:$F,3,FALSE)</f>
        <v>D5387 - Agency</v>
      </c>
      <c r="T730" s="245" t="str">
        <f>VLOOKUP(D730,[9]Map!$A$12:$B$21,2,FALSE)</f>
        <v>Vendor Invoice</v>
      </c>
      <c r="U730" s="5"/>
      <c r="V730" s="1" t="s">
        <v>165</v>
      </c>
      <c r="W730" s="1" t="s">
        <v>599</v>
      </c>
      <c r="X730" s="1" t="s">
        <v>600</v>
      </c>
    </row>
    <row r="731" spans="1:24" hidden="1" x14ac:dyDescent="0.15">
      <c r="A731" s="1" t="s">
        <v>185</v>
      </c>
      <c r="B731" s="1" t="s">
        <v>586</v>
      </c>
      <c r="C731" s="1" t="s">
        <v>587</v>
      </c>
      <c r="D731" s="1" t="s">
        <v>62</v>
      </c>
      <c r="E731" s="1" t="s">
        <v>588</v>
      </c>
      <c r="F731" s="1" t="s">
        <v>330</v>
      </c>
      <c r="G731" s="1"/>
      <c r="H731" s="1"/>
      <c r="I731" s="1" t="s">
        <v>106</v>
      </c>
      <c r="J731" s="4">
        <v>45332</v>
      </c>
      <c r="K731" s="4">
        <v>45336</v>
      </c>
      <c r="L731" s="1" t="s">
        <v>63</v>
      </c>
      <c r="M731" s="5">
        <v>1855.2</v>
      </c>
      <c r="N731" s="5" t="s">
        <v>64</v>
      </c>
      <c r="O731" s="5" t="s">
        <v>65</v>
      </c>
      <c r="P731" s="5" t="s">
        <v>66</v>
      </c>
      <c r="Q731" s="5" t="str">
        <f t="shared" si="11"/>
        <v>GL500.53800024</v>
      </c>
      <c r="R731" s="104" t="str">
        <f>VLOOKUP($Q731,[9]Map!$D:$F,2,FALSE)</f>
        <v>D5387 - Agency</v>
      </c>
      <c r="S731" s="104" t="str">
        <f>VLOOKUP($Q731,[9]Map!$D:$F,3,FALSE)</f>
        <v>D5387 - Agency</v>
      </c>
      <c r="T731" s="245" t="str">
        <f>VLOOKUP(D731,[9]Map!$A$12:$B$21,2,FALSE)</f>
        <v>Vendor Invoice</v>
      </c>
      <c r="U731" s="5"/>
      <c r="V731" s="1" t="s">
        <v>165</v>
      </c>
      <c r="W731" s="1" t="s">
        <v>601</v>
      </c>
      <c r="X731" s="1" t="s">
        <v>602</v>
      </c>
    </row>
    <row r="732" spans="1:24" hidden="1" x14ac:dyDescent="0.15">
      <c r="A732" s="1" t="s">
        <v>185</v>
      </c>
      <c r="B732" s="1" t="s">
        <v>586</v>
      </c>
      <c r="C732" s="1" t="s">
        <v>587</v>
      </c>
      <c r="D732" s="1" t="s">
        <v>62</v>
      </c>
      <c r="E732" s="1" t="s">
        <v>588</v>
      </c>
      <c r="F732" s="1" t="s">
        <v>330</v>
      </c>
      <c r="G732" s="1"/>
      <c r="H732" s="1"/>
      <c r="I732" s="1" t="s">
        <v>106</v>
      </c>
      <c r="J732" s="4">
        <v>45339</v>
      </c>
      <c r="K732" s="4">
        <v>45343</v>
      </c>
      <c r="L732" s="1" t="s">
        <v>63</v>
      </c>
      <c r="M732" s="5">
        <v>1855.2</v>
      </c>
      <c r="N732" s="5" t="s">
        <v>64</v>
      </c>
      <c r="O732" s="5" t="s">
        <v>65</v>
      </c>
      <c r="P732" s="5" t="s">
        <v>66</v>
      </c>
      <c r="Q732" s="5" t="str">
        <f t="shared" si="11"/>
        <v>GL500.53800024</v>
      </c>
      <c r="R732" s="104" t="str">
        <f>VLOOKUP($Q732,[9]Map!$D:$F,2,FALSE)</f>
        <v>D5387 - Agency</v>
      </c>
      <c r="S732" s="104" t="str">
        <f>VLOOKUP($Q732,[9]Map!$D:$F,3,FALSE)</f>
        <v>D5387 - Agency</v>
      </c>
      <c r="T732" s="245" t="str">
        <f>VLOOKUP(D732,[9]Map!$A$12:$B$21,2,FALSE)</f>
        <v>Vendor Invoice</v>
      </c>
      <c r="U732" s="5"/>
      <c r="V732" s="1" t="s">
        <v>165</v>
      </c>
      <c r="W732" s="1" t="s">
        <v>603</v>
      </c>
      <c r="X732" s="1" t="s">
        <v>604</v>
      </c>
    </row>
    <row r="733" spans="1:24" hidden="1" x14ac:dyDescent="0.15">
      <c r="A733" s="1" t="s">
        <v>185</v>
      </c>
      <c r="B733" s="1" t="s">
        <v>586</v>
      </c>
      <c r="C733" s="1" t="s">
        <v>587</v>
      </c>
      <c r="D733" s="1" t="s">
        <v>62</v>
      </c>
      <c r="E733" s="1" t="s">
        <v>588</v>
      </c>
      <c r="F733" s="1" t="s">
        <v>330</v>
      </c>
      <c r="G733" s="1"/>
      <c r="H733" s="1"/>
      <c r="I733" s="1" t="s">
        <v>106</v>
      </c>
      <c r="J733" s="4">
        <v>45346</v>
      </c>
      <c r="K733" s="4">
        <v>45350</v>
      </c>
      <c r="L733" s="1" t="s">
        <v>63</v>
      </c>
      <c r="M733" s="5">
        <v>1855.2</v>
      </c>
      <c r="N733" s="5" t="s">
        <v>64</v>
      </c>
      <c r="O733" s="5" t="s">
        <v>65</v>
      </c>
      <c r="P733" s="5" t="s">
        <v>66</v>
      </c>
      <c r="Q733" s="5" t="str">
        <f t="shared" si="11"/>
        <v>GL500.53800024</v>
      </c>
      <c r="R733" s="104" t="str">
        <f>VLOOKUP($Q733,[9]Map!$D:$F,2,FALSE)</f>
        <v>D5387 - Agency</v>
      </c>
      <c r="S733" s="104" t="str">
        <f>VLOOKUP($Q733,[9]Map!$D:$F,3,FALSE)</f>
        <v>D5387 - Agency</v>
      </c>
      <c r="T733" s="245" t="str">
        <f>VLOOKUP(D733,[9]Map!$A$12:$B$21,2,FALSE)</f>
        <v>Vendor Invoice</v>
      </c>
      <c r="U733" s="5"/>
      <c r="V733" s="1" t="s">
        <v>165</v>
      </c>
      <c r="W733" s="1" t="s">
        <v>605</v>
      </c>
      <c r="X733" s="1" t="s">
        <v>606</v>
      </c>
    </row>
    <row r="734" spans="1:24" hidden="1" x14ac:dyDescent="0.15">
      <c r="A734" s="1" t="s">
        <v>185</v>
      </c>
      <c r="B734" s="1" t="s">
        <v>671</v>
      </c>
      <c r="C734" s="1" t="s">
        <v>672</v>
      </c>
      <c r="D734" s="1" t="s">
        <v>62</v>
      </c>
      <c r="E734" s="1" t="s">
        <v>673</v>
      </c>
      <c r="F734" s="1" t="s">
        <v>139</v>
      </c>
      <c r="G734" s="1"/>
      <c r="H734" s="1"/>
      <c r="I734" s="1" t="s">
        <v>106</v>
      </c>
      <c r="J734" s="4">
        <v>45204</v>
      </c>
      <c r="K734" s="4">
        <v>45309</v>
      </c>
      <c r="L734" s="1" t="s">
        <v>63</v>
      </c>
      <c r="M734" s="5">
        <v>86.92</v>
      </c>
      <c r="N734" s="5" t="s">
        <v>64</v>
      </c>
      <c r="O734" s="5" t="s">
        <v>65</v>
      </c>
      <c r="P734" s="5" t="s">
        <v>66</v>
      </c>
      <c r="Q734" s="5" t="str">
        <f t="shared" si="11"/>
        <v>GL500.54600013</v>
      </c>
      <c r="R734" s="104" t="str">
        <f>VLOOKUP($Q734,[9]Map!$D:$F,2,FALSE)</f>
        <v>D5384 - Outsourcing &amp; Other Services</v>
      </c>
      <c r="S734" s="104" t="str">
        <f>VLOOKUP($Q734,[9]Map!$D:$F,3,FALSE)</f>
        <v>AC5490 - Other Services</v>
      </c>
      <c r="T734" s="245" t="str">
        <f>VLOOKUP(D734,[9]Map!$A$12:$B$21,2,FALSE)</f>
        <v>Vendor Invoice</v>
      </c>
      <c r="U734" s="5"/>
      <c r="V734" s="1" t="s">
        <v>674</v>
      </c>
      <c r="W734" s="1" t="s">
        <v>675</v>
      </c>
      <c r="X734" s="1" t="s">
        <v>676</v>
      </c>
    </row>
    <row r="735" spans="1:24" hidden="1" x14ac:dyDescent="0.15">
      <c r="A735" s="1" t="s">
        <v>187</v>
      </c>
      <c r="B735" s="1" t="s">
        <v>336</v>
      </c>
      <c r="C735" s="1" t="s">
        <v>337</v>
      </c>
      <c r="D735" s="1" t="s">
        <v>62</v>
      </c>
      <c r="E735" s="1" t="s">
        <v>646</v>
      </c>
      <c r="F735" s="1" t="s">
        <v>330</v>
      </c>
      <c r="G735" s="1"/>
      <c r="H735" s="1"/>
      <c r="I735" s="1" t="s">
        <v>106</v>
      </c>
      <c r="J735" s="4">
        <v>45257</v>
      </c>
      <c r="K735" s="4">
        <v>45336</v>
      </c>
      <c r="L735" s="1" t="s">
        <v>63</v>
      </c>
      <c r="M735" s="5">
        <v>4079.45</v>
      </c>
      <c r="N735" s="5" t="s">
        <v>64</v>
      </c>
      <c r="O735" s="5" t="s">
        <v>65</v>
      </c>
      <c r="P735" s="5" t="s">
        <v>66</v>
      </c>
      <c r="Q735" s="5" t="str">
        <f t="shared" si="11"/>
        <v>GL500.51900030</v>
      </c>
      <c r="R735" s="104" t="str">
        <f>VLOOKUP($Q735,[9]Map!$D:$F,2,FALSE)</f>
        <v>D5100 - Utilities Consumables &amp; Materials</v>
      </c>
      <c r="S735" s="104" t="str">
        <f>VLOOKUP($Q735,[9]Map!$D:$F,3,FALSE)</f>
        <v>AC5140 - Consumables &amp; Office Supplies</v>
      </c>
      <c r="T735" s="245" t="str">
        <f>VLOOKUP(D735,[9]Map!$A$12:$B$21,2,FALSE)</f>
        <v>Vendor Invoice</v>
      </c>
      <c r="U735" s="5"/>
      <c r="V735" s="1" t="s">
        <v>647</v>
      </c>
      <c r="W735" s="1" t="s">
        <v>677</v>
      </c>
      <c r="X735" s="1" t="s">
        <v>678</v>
      </c>
    </row>
    <row r="736" spans="1:24" hidden="1" x14ac:dyDescent="0.15">
      <c r="A736" s="1" t="s">
        <v>187</v>
      </c>
      <c r="B736" s="1" t="s">
        <v>336</v>
      </c>
      <c r="C736" s="1" t="s">
        <v>337</v>
      </c>
      <c r="D736" s="1" t="s">
        <v>62</v>
      </c>
      <c r="E736" s="1" t="s">
        <v>646</v>
      </c>
      <c r="F736" s="1" t="s">
        <v>330</v>
      </c>
      <c r="G736" s="1"/>
      <c r="H736" s="1"/>
      <c r="I736" s="1" t="s">
        <v>106</v>
      </c>
      <c r="J736" s="4">
        <v>45303</v>
      </c>
      <c r="K736" s="4">
        <v>45336</v>
      </c>
      <c r="L736" s="1" t="s">
        <v>63</v>
      </c>
      <c r="M736" s="5">
        <v>6429.88</v>
      </c>
      <c r="N736" s="5" t="s">
        <v>64</v>
      </c>
      <c r="O736" s="5" t="s">
        <v>65</v>
      </c>
      <c r="P736" s="5" t="s">
        <v>66</v>
      </c>
      <c r="Q736" s="5" t="str">
        <f t="shared" si="11"/>
        <v>GL500.51900030</v>
      </c>
      <c r="R736" s="104" t="str">
        <f>VLOOKUP($Q736,[9]Map!$D:$F,2,FALSE)</f>
        <v>D5100 - Utilities Consumables &amp; Materials</v>
      </c>
      <c r="S736" s="104" t="str">
        <f>VLOOKUP($Q736,[9]Map!$D:$F,3,FALSE)</f>
        <v>AC5140 - Consumables &amp; Office Supplies</v>
      </c>
      <c r="T736" s="245" t="str">
        <f>VLOOKUP(D736,[9]Map!$A$12:$B$21,2,FALSE)</f>
        <v>Vendor Invoice</v>
      </c>
      <c r="U736" s="5"/>
      <c r="V736" s="1" t="s">
        <v>647</v>
      </c>
      <c r="W736" s="1" t="s">
        <v>679</v>
      </c>
      <c r="X736" s="1" t="s">
        <v>680</v>
      </c>
    </row>
    <row r="737" spans="1:24" hidden="1" x14ac:dyDescent="0.15">
      <c r="A737" s="1" t="s">
        <v>187</v>
      </c>
      <c r="B737" s="1" t="s">
        <v>336</v>
      </c>
      <c r="C737" s="1" t="s">
        <v>337</v>
      </c>
      <c r="D737" s="1" t="s">
        <v>62</v>
      </c>
      <c r="E737" s="1" t="s">
        <v>646</v>
      </c>
      <c r="F737" s="1" t="s">
        <v>330</v>
      </c>
      <c r="G737" s="1"/>
      <c r="H737" s="1"/>
      <c r="I737" s="1" t="s">
        <v>106</v>
      </c>
      <c r="J737" s="4">
        <v>45309</v>
      </c>
      <c r="K737" s="4">
        <v>45336</v>
      </c>
      <c r="L737" s="1" t="s">
        <v>63</v>
      </c>
      <c r="M737" s="5">
        <v>1424.48</v>
      </c>
      <c r="N737" s="5" t="s">
        <v>64</v>
      </c>
      <c r="O737" s="5" t="s">
        <v>65</v>
      </c>
      <c r="P737" s="5" t="s">
        <v>66</v>
      </c>
      <c r="Q737" s="5" t="str">
        <f t="shared" si="11"/>
        <v>GL500.51900030</v>
      </c>
      <c r="R737" s="104" t="str">
        <f>VLOOKUP($Q737,[9]Map!$D:$F,2,FALSE)</f>
        <v>D5100 - Utilities Consumables &amp; Materials</v>
      </c>
      <c r="S737" s="104" t="str">
        <f>VLOOKUP($Q737,[9]Map!$D:$F,3,FALSE)</f>
        <v>AC5140 - Consumables &amp; Office Supplies</v>
      </c>
      <c r="T737" s="245" t="str">
        <f>VLOOKUP(D737,[9]Map!$A$12:$B$21,2,FALSE)</f>
        <v>Vendor Invoice</v>
      </c>
      <c r="U737" s="5"/>
      <c r="V737" s="1" t="s">
        <v>647</v>
      </c>
      <c r="W737" s="1" t="s">
        <v>681</v>
      </c>
      <c r="X737" s="1" t="s">
        <v>682</v>
      </c>
    </row>
    <row r="738" spans="1:24" hidden="1" x14ac:dyDescent="0.15">
      <c r="A738" s="1" t="s">
        <v>187</v>
      </c>
      <c r="B738" s="1" t="s">
        <v>336</v>
      </c>
      <c r="C738" s="1" t="s">
        <v>337</v>
      </c>
      <c r="D738" s="1" t="s">
        <v>62</v>
      </c>
      <c r="E738" s="1" t="s">
        <v>646</v>
      </c>
      <c r="F738" s="1" t="s">
        <v>330</v>
      </c>
      <c r="G738" s="1"/>
      <c r="H738" s="1"/>
      <c r="I738" s="1" t="s">
        <v>106</v>
      </c>
      <c r="J738" s="4">
        <v>45244</v>
      </c>
      <c r="K738" s="4">
        <v>45336</v>
      </c>
      <c r="L738" s="1" t="s">
        <v>63</v>
      </c>
      <c r="M738" s="5">
        <v>7561.95</v>
      </c>
      <c r="N738" s="5" t="s">
        <v>64</v>
      </c>
      <c r="O738" s="5" t="s">
        <v>65</v>
      </c>
      <c r="P738" s="5" t="s">
        <v>66</v>
      </c>
      <c r="Q738" s="5" t="str">
        <f t="shared" si="11"/>
        <v>GL500.51900030</v>
      </c>
      <c r="R738" s="104" t="str">
        <f>VLOOKUP($Q738,[9]Map!$D:$F,2,FALSE)</f>
        <v>D5100 - Utilities Consumables &amp; Materials</v>
      </c>
      <c r="S738" s="104" t="str">
        <f>VLOOKUP($Q738,[9]Map!$D:$F,3,FALSE)</f>
        <v>AC5140 - Consumables &amp; Office Supplies</v>
      </c>
      <c r="T738" s="245" t="str">
        <f>VLOOKUP(D738,[9]Map!$A$12:$B$21,2,FALSE)</f>
        <v>Vendor Invoice</v>
      </c>
      <c r="U738" s="5"/>
      <c r="V738" s="1" t="s">
        <v>647</v>
      </c>
      <c r="W738" s="1" t="s">
        <v>683</v>
      </c>
      <c r="X738" s="1" t="s">
        <v>684</v>
      </c>
    </row>
    <row r="739" spans="1:24" hidden="1" x14ac:dyDescent="0.15">
      <c r="A739" s="1" t="s">
        <v>187</v>
      </c>
      <c r="B739" s="1" t="s">
        <v>336</v>
      </c>
      <c r="C739" s="1" t="s">
        <v>337</v>
      </c>
      <c r="D739" s="1" t="s">
        <v>62</v>
      </c>
      <c r="E739" s="1" t="s">
        <v>646</v>
      </c>
      <c r="F739" s="1" t="s">
        <v>330</v>
      </c>
      <c r="G739" s="1"/>
      <c r="H739" s="1"/>
      <c r="I739" s="1" t="s">
        <v>106</v>
      </c>
      <c r="J739" s="4">
        <v>45342</v>
      </c>
      <c r="K739" s="4">
        <v>45351</v>
      </c>
      <c r="L739" s="1" t="s">
        <v>63</v>
      </c>
      <c r="M739" s="5">
        <v>25152.799999999999</v>
      </c>
      <c r="N739" s="5" t="s">
        <v>64</v>
      </c>
      <c r="O739" s="5" t="s">
        <v>65</v>
      </c>
      <c r="P739" s="5" t="s">
        <v>66</v>
      </c>
      <c r="Q739" s="5" t="str">
        <f t="shared" si="11"/>
        <v>GL500.51900030</v>
      </c>
      <c r="R739" s="104" t="str">
        <f>VLOOKUP($Q739,[9]Map!$D:$F,2,FALSE)</f>
        <v>D5100 - Utilities Consumables &amp; Materials</v>
      </c>
      <c r="S739" s="104" t="str">
        <f>VLOOKUP($Q739,[9]Map!$D:$F,3,FALSE)</f>
        <v>AC5140 - Consumables &amp; Office Supplies</v>
      </c>
      <c r="T739" s="245" t="str">
        <f>VLOOKUP(D739,[9]Map!$A$12:$B$21,2,FALSE)</f>
        <v>Vendor Invoice</v>
      </c>
      <c r="U739" s="5"/>
      <c r="V739" s="1" t="s">
        <v>647</v>
      </c>
      <c r="W739" s="1" t="s">
        <v>685</v>
      </c>
      <c r="X739" s="1" t="s">
        <v>686</v>
      </c>
    </row>
    <row r="740" spans="1:24" hidden="1" x14ac:dyDescent="0.15">
      <c r="A740" s="1" t="s">
        <v>172</v>
      </c>
      <c r="B740" s="1" t="s">
        <v>327</v>
      </c>
      <c r="C740" s="1" t="s">
        <v>328</v>
      </c>
      <c r="D740" s="1" t="s">
        <v>196</v>
      </c>
      <c r="E740" s="1" t="s">
        <v>687</v>
      </c>
      <c r="F740" s="1" t="s">
        <v>330</v>
      </c>
      <c r="G740" s="1" t="s">
        <v>331</v>
      </c>
      <c r="H740" s="1" t="s">
        <v>332</v>
      </c>
      <c r="I740" s="1" t="s">
        <v>106</v>
      </c>
      <c r="J740" s="4">
        <v>45322</v>
      </c>
      <c r="K740" s="4">
        <v>45328</v>
      </c>
      <c r="L740" s="1" t="s">
        <v>63</v>
      </c>
      <c r="M740" s="5">
        <v>19.04</v>
      </c>
      <c r="N740" s="5" t="s">
        <v>64</v>
      </c>
      <c r="O740" s="5" t="s">
        <v>65</v>
      </c>
      <c r="P740" s="5" t="s">
        <v>66</v>
      </c>
      <c r="Q740" s="5" t="str">
        <f t="shared" si="11"/>
        <v>GL500.51400001</v>
      </c>
      <c r="R740" s="104" t="str">
        <f>VLOOKUP($Q740,[9]Map!$D:$F,2,FALSE)</f>
        <v>D5100 - Utilities Consumables &amp; Materials</v>
      </c>
      <c r="S740" s="104" t="str">
        <f>VLOOKUP($Q740,[9]Map!$D:$F,3,FALSE)</f>
        <v>AC5140 - Consumables &amp; Office Supplies</v>
      </c>
      <c r="T740" s="245" t="str">
        <f>VLOOKUP(D740,[9]Map!$A$12:$B$21,2,FALSE)</f>
        <v>Inv. VAT zero rating</v>
      </c>
      <c r="U740" s="5"/>
      <c r="V740" s="1" t="s">
        <v>688</v>
      </c>
      <c r="W740" s="1" t="s">
        <v>689</v>
      </c>
      <c r="X740" s="1" t="s">
        <v>690</v>
      </c>
    </row>
    <row r="741" spans="1:24" hidden="1" x14ac:dyDescent="0.15">
      <c r="A741" s="1" t="s">
        <v>172</v>
      </c>
      <c r="B741" s="1" t="s">
        <v>336</v>
      </c>
      <c r="C741" s="1" t="s">
        <v>337</v>
      </c>
      <c r="D741" s="1" t="s">
        <v>196</v>
      </c>
      <c r="E741" s="1" t="s">
        <v>329</v>
      </c>
      <c r="F741" s="1" t="s">
        <v>139</v>
      </c>
      <c r="G741" s="1" t="s">
        <v>691</v>
      </c>
      <c r="H741" s="1" t="s">
        <v>692</v>
      </c>
      <c r="I741" s="1" t="s">
        <v>106</v>
      </c>
      <c r="J741" s="4">
        <v>45070</v>
      </c>
      <c r="K741" s="4">
        <v>45310</v>
      </c>
      <c r="L741" s="1" t="s">
        <v>63</v>
      </c>
      <c r="M741" s="5">
        <v>0</v>
      </c>
      <c r="N741" s="5" t="s">
        <v>64</v>
      </c>
      <c r="O741" s="5" t="s">
        <v>65</v>
      </c>
      <c r="P741" s="5" t="s">
        <v>66</v>
      </c>
      <c r="Q741" s="5" t="str">
        <f t="shared" si="11"/>
        <v>GL500.51900030</v>
      </c>
      <c r="R741" s="104" t="str">
        <f>VLOOKUP($Q741,[9]Map!$D:$F,2,FALSE)</f>
        <v>D5100 - Utilities Consumables &amp; Materials</v>
      </c>
      <c r="S741" s="104" t="str">
        <f>VLOOKUP($Q741,[9]Map!$D:$F,3,FALSE)</f>
        <v>AC5140 - Consumables &amp; Office Supplies</v>
      </c>
      <c r="T741" s="245" t="str">
        <f>VLOOKUP(D741,[9]Map!$A$12:$B$21,2,FALSE)</f>
        <v>Inv. VAT zero rating</v>
      </c>
      <c r="U741" s="5"/>
      <c r="V741" s="1" t="s">
        <v>693</v>
      </c>
      <c r="W741" s="1" t="s">
        <v>694</v>
      </c>
      <c r="X741" s="1" t="s">
        <v>695</v>
      </c>
    </row>
    <row r="742" spans="1:24" hidden="1" x14ac:dyDescent="0.15">
      <c r="A742" s="1" t="s">
        <v>172</v>
      </c>
      <c r="B742" s="1" t="s">
        <v>336</v>
      </c>
      <c r="C742" s="1" t="s">
        <v>337</v>
      </c>
      <c r="D742" s="1" t="s">
        <v>196</v>
      </c>
      <c r="E742" s="1" t="s">
        <v>696</v>
      </c>
      <c r="F742" s="1" t="s">
        <v>139</v>
      </c>
      <c r="G742" s="1" t="s">
        <v>691</v>
      </c>
      <c r="H742" s="1" t="s">
        <v>692</v>
      </c>
      <c r="I742" s="1" t="s">
        <v>106</v>
      </c>
      <c r="J742" s="4">
        <v>45070</v>
      </c>
      <c r="K742" s="4">
        <v>45310</v>
      </c>
      <c r="L742" s="1" t="s">
        <v>63</v>
      </c>
      <c r="M742" s="5">
        <v>26.55</v>
      </c>
      <c r="N742" s="5" t="s">
        <v>64</v>
      </c>
      <c r="O742" s="5" t="s">
        <v>65</v>
      </c>
      <c r="P742" s="5" t="s">
        <v>66</v>
      </c>
      <c r="Q742" s="5" t="str">
        <f t="shared" si="11"/>
        <v>GL500.51900030</v>
      </c>
      <c r="R742" s="104" t="str">
        <f>VLOOKUP($Q742,[9]Map!$D:$F,2,FALSE)</f>
        <v>D5100 - Utilities Consumables &amp; Materials</v>
      </c>
      <c r="S742" s="104" t="str">
        <f>VLOOKUP($Q742,[9]Map!$D:$F,3,FALSE)</f>
        <v>AC5140 - Consumables &amp; Office Supplies</v>
      </c>
      <c r="T742" s="245" t="str">
        <f>VLOOKUP(D742,[9]Map!$A$12:$B$21,2,FALSE)</f>
        <v>Inv. VAT zero rating</v>
      </c>
      <c r="U742" s="5"/>
      <c r="V742" s="1" t="s">
        <v>693</v>
      </c>
      <c r="W742" s="1" t="s">
        <v>694</v>
      </c>
      <c r="X742" s="1" t="s">
        <v>695</v>
      </c>
    </row>
    <row r="743" spans="1:24" hidden="1" x14ac:dyDescent="0.15">
      <c r="A743" s="1" t="s">
        <v>172</v>
      </c>
      <c r="B743" s="1" t="s">
        <v>336</v>
      </c>
      <c r="C743" s="1" t="s">
        <v>337</v>
      </c>
      <c r="D743" s="1" t="s">
        <v>196</v>
      </c>
      <c r="E743" s="1" t="s">
        <v>696</v>
      </c>
      <c r="F743" s="1" t="s">
        <v>139</v>
      </c>
      <c r="G743" s="1" t="s">
        <v>691</v>
      </c>
      <c r="H743" s="1" t="s">
        <v>697</v>
      </c>
      <c r="I743" s="1" t="s">
        <v>106</v>
      </c>
      <c r="J743" s="4">
        <v>45070</v>
      </c>
      <c r="K743" s="4">
        <v>45310</v>
      </c>
      <c r="L743" s="1" t="s">
        <v>63</v>
      </c>
      <c r="M743" s="5">
        <v>5.4</v>
      </c>
      <c r="N743" s="5" t="s">
        <v>64</v>
      </c>
      <c r="O743" s="5" t="s">
        <v>65</v>
      </c>
      <c r="P743" s="5" t="s">
        <v>66</v>
      </c>
      <c r="Q743" s="5" t="str">
        <f t="shared" si="11"/>
        <v>GL500.51900030</v>
      </c>
      <c r="R743" s="104" t="str">
        <f>VLOOKUP($Q743,[9]Map!$D:$F,2,FALSE)</f>
        <v>D5100 - Utilities Consumables &amp; Materials</v>
      </c>
      <c r="S743" s="104" t="str">
        <f>VLOOKUP($Q743,[9]Map!$D:$F,3,FALSE)</f>
        <v>AC5140 - Consumables &amp; Office Supplies</v>
      </c>
      <c r="T743" s="245" t="str">
        <f>VLOOKUP(D743,[9]Map!$A$12:$B$21,2,FALSE)</f>
        <v>Inv. VAT zero rating</v>
      </c>
      <c r="U743" s="5"/>
      <c r="V743" s="1" t="s">
        <v>693</v>
      </c>
      <c r="W743" s="1" t="s">
        <v>694</v>
      </c>
      <c r="X743" s="1" t="s">
        <v>695</v>
      </c>
    </row>
    <row r="744" spans="1:24" hidden="1" x14ac:dyDescent="0.15">
      <c r="A744" s="1" t="s">
        <v>172</v>
      </c>
      <c r="B744" s="1" t="s">
        <v>336</v>
      </c>
      <c r="C744" s="1" t="s">
        <v>337</v>
      </c>
      <c r="D744" s="1" t="s">
        <v>196</v>
      </c>
      <c r="E744" s="1" t="s">
        <v>698</v>
      </c>
      <c r="F744" s="1" t="s">
        <v>330</v>
      </c>
      <c r="G744" s="1"/>
      <c r="H744" s="1"/>
      <c r="I744" s="1" t="s">
        <v>106</v>
      </c>
      <c r="J744" s="4">
        <v>45180</v>
      </c>
      <c r="K744" s="4">
        <v>45335</v>
      </c>
      <c r="L744" s="1" t="s">
        <v>63</v>
      </c>
      <c r="M744" s="5">
        <v>15.95</v>
      </c>
      <c r="N744" s="5" t="s">
        <v>64</v>
      </c>
      <c r="O744" s="5" t="s">
        <v>65</v>
      </c>
      <c r="P744" s="5" t="s">
        <v>66</v>
      </c>
      <c r="Q744" s="5" t="str">
        <f t="shared" si="11"/>
        <v>GL500.51900030</v>
      </c>
      <c r="R744" s="104" t="str">
        <f>VLOOKUP($Q744,[9]Map!$D:$F,2,FALSE)</f>
        <v>D5100 - Utilities Consumables &amp; Materials</v>
      </c>
      <c r="S744" s="104" t="str">
        <f>VLOOKUP($Q744,[9]Map!$D:$F,3,FALSE)</f>
        <v>AC5140 - Consumables &amp; Office Supplies</v>
      </c>
      <c r="T744" s="245" t="str">
        <f>VLOOKUP(D744,[9]Map!$A$12:$B$21,2,FALSE)</f>
        <v>Inv. VAT zero rating</v>
      </c>
      <c r="U744" s="5"/>
      <c r="V744" s="1" t="s">
        <v>699</v>
      </c>
      <c r="W744" s="1" t="s">
        <v>700</v>
      </c>
      <c r="X744" s="1" t="s">
        <v>701</v>
      </c>
    </row>
    <row r="745" spans="1:24" hidden="1" x14ac:dyDescent="0.15">
      <c r="A745" s="1" t="s">
        <v>172</v>
      </c>
      <c r="B745" s="1" t="s">
        <v>702</v>
      </c>
      <c r="C745" s="1" t="s">
        <v>703</v>
      </c>
      <c r="D745" s="1" t="s">
        <v>196</v>
      </c>
      <c r="E745" s="1" t="s">
        <v>704</v>
      </c>
      <c r="F745" s="1" t="s">
        <v>139</v>
      </c>
      <c r="G745" s="1" t="s">
        <v>705</v>
      </c>
      <c r="H745" s="1" t="s">
        <v>706</v>
      </c>
      <c r="I745" s="1" t="s">
        <v>106</v>
      </c>
      <c r="J745" s="4">
        <v>45266</v>
      </c>
      <c r="K745" s="4">
        <v>45294</v>
      </c>
      <c r="L745" s="1" t="s">
        <v>63</v>
      </c>
      <c r="M745" s="5">
        <v>0.49</v>
      </c>
      <c r="N745" s="5" t="s">
        <v>64</v>
      </c>
      <c r="O745" s="5" t="s">
        <v>65</v>
      </c>
      <c r="P745" s="5" t="s">
        <v>66</v>
      </c>
      <c r="Q745" s="5" t="str">
        <f t="shared" si="11"/>
        <v>GL500.53100303</v>
      </c>
      <c r="R745" s="104" t="str">
        <f>VLOOKUP($Q745,[9]Map!$D:$F,2,FALSE)</f>
        <v>D5310 - Maintenance</v>
      </c>
      <c r="S745" s="104" t="str">
        <f>VLOOKUP($Q745,[9]Map!$D:$F,3,FALSE)</f>
        <v>D5310 - Maintenance</v>
      </c>
      <c r="T745" s="245" t="str">
        <f>VLOOKUP(D745,[9]Map!$A$12:$B$21,2,FALSE)</f>
        <v>Inv. VAT zero rating</v>
      </c>
      <c r="U745" s="5"/>
      <c r="V745" s="1" t="s">
        <v>688</v>
      </c>
      <c r="W745" s="1" t="s">
        <v>707</v>
      </c>
      <c r="X745" s="1" t="s">
        <v>708</v>
      </c>
    </row>
    <row r="746" spans="1:24" hidden="1" x14ac:dyDescent="0.15">
      <c r="A746" s="1" t="s">
        <v>172</v>
      </c>
      <c r="B746" s="1" t="s">
        <v>352</v>
      </c>
      <c r="C746" s="1" t="s">
        <v>353</v>
      </c>
      <c r="D746" s="1" t="s">
        <v>196</v>
      </c>
      <c r="E746" s="1" t="s">
        <v>329</v>
      </c>
      <c r="F746" s="1" t="s">
        <v>139</v>
      </c>
      <c r="G746" s="1" t="s">
        <v>354</v>
      </c>
      <c r="H746" s="1" t="s">
        <v>355</v>
      </c>
      <c r="I746" s="1" t="s">
        <v>106</v>
      </c>
      <c r="J746" s="4">
        <v>45077</v>
      </c>
      <c r="K746" s="4">
        <v>45318</v>
      </c>
      <c r="L746" s="1" t="s">
        <v>63</v>
      </c>
      <c r="M746" s="5">
        <v>-5.01</v>
      </c>
      <c r="N746" s="5" t="s">
        <v>64</v>
      </c>
      <c r="O746" s="5" t="s">
        <v>65</v>
      </c>
      <c r="P746" s="5" t="s">
        <v>66</v>
      </c>
      <c r="Q746" s="5" t="str">
        <f t="shared" si="11"/>
        <v>GL500.54150001</v>
      </c>
      <c r="R746" s="104" t="str">
        <f>VLOOKUP($Q746,[9]Map!$D:$F,2,FALSE)</f>
        <v>D5384 - Outsourcing &amp; Other Services</v>
      </c>
      <c r="S746" s="104" t="str">
        <f>VLOOKUP($Q746,[9]Map!$D:$F,3,FALSE)</f>
        <v>AC5490 - Other Services</v>
      </c>
      <c r="T746" s="245" t="str">
        <f>VLOOKUP(D746,[9]Map!$A$12:$B$21,2,FALSE)</f>
        <v>Inv. VAT zero rating</v>
      </c>
      <c r="U746" s="5"/>
      <c r="V746" s="1" t="s">
        <v>688</v>
      </c>
      <c r="W746" s="1" t="s">
        <v>709</v>
      </c>
      <c r="X746" s="1" t="s">
        <v>710</v>
      </c>
    </row>
    <row r="747" spans="1:24" hidden="1" x14ac:dyDescent="0.15">
      <c r="A747" s="1" t="s">
        <v>172</v>
      </c>
      <c r="B747" s="1" t="s">
        <v>362</v>
      </c>
      <c r="C747" s="1" t="s">
        <v>363</v>
      </c>
      <c r="D747" s="1" t="s">
        <v>196</v>
      </c>
      <c r="E747" s="1" t="s">
        <v>329</v>
      </c>
      <c r="F747" s="1" t="s">
        <v>330</v>
      </c>
      <c r="G747" s="1" t="s">
        <v>364</v>
      </c>
      <c r="H747" s="1" t="s">
        <v>365</v>
      </c>
      <c r="I747" s="1" t="s">
        <v>106</v>
      </c>
      <c r="J747" s="4">
        <v>45266</v>
      </c>
      <c r="K747" s="4">
        <v>45351</v>
      </c>
      <c r="L747" s="1" t="s">
        <v>63</v>
      </c>
      <c r="M747" s="5">
        <v>-42.03</v>
      </c>
      <c r="N747" s="5" t="s">
        <v>64</v>
      </c>
      <c r="O747" s="5" t="s">
        <v>65</v>
      </c>
      <c r="P747" s="5" t="s">
        <v>66</v>
      </c>
      <c r="Q747" s="5" t="str">
        <f t="shared" si="11"/>
        <v>GL500.54550010</v>
      </c>
      <c r="R747" s="104" t="str">
        <f>VLOOKUP($Q747,[9]Map!$D:$F,2,FALSE)</f>
        <v>D5100 - Utilities Consumables &amp; Materials</v>
      </c>
      <c r="S747" s="104" t="str">
        <f>VLOOKUP($Q747,[9]Map!$D:$F,3,FALSE)</f>
        <v>AC5140 - Consumables &amp; Office Supplies</v>
      </c>
      <c r="T747" s="245" t="str">
        <f>VLOOKUP(D747,[9]Map!$A$12:$B$21,2,FALSE)</f>
        <v>Inv. VAT zero rating</v>
      </c>
      <c r="U747" s="5"/>
      <c r="V747" s="1" t="s">
        <v>688</v>
      </c>
      <c r="W747" s="1" t="s">
        <v>711</v>
      </c>
      <c r="X747" s="1" t="s">
        <v>712</v>
      </c>
    </row>
    <row r="748" spans="1:24" hidden="1" x14ac:dyDescent="0.15">
      <c r="A748" s="1" t="s">
        <v>185</v>
      </c>
      <c r="B748" s="1" t="s">
        <v>327</v>
      </c>
      <c r="C748" s="1" t="s">
        <v>328</v>
      </c>
      <c r="D748" s="1" t="s">
        <v>196</v>
      </c>
      <c r="E748" s="1" t="s">
        <v>329</v>
      </c>
      <c r="F748" s="1" t="s">
        <v>139</v>
      </c>
      <c r="G748" s="1" t="s">
        <v>372</v>
      </c>
      <c r="H748" s="1" t="s">
        <v>373</v>
      </c>
      <c r="I748" s="1" t="s">
        <v>106</v>
      </c>
      <c r="J748" s="4">
        <v>45282</v>
      </c>
      <c r="K748" s="4">
        <v>45301</v>
      </c>
      <c r="L748" s="1" t="s">
        <v>63</v>
      </c>
      <c r="M748" s="5">
        <v>-135.18</v>
      </c>
      <c r="N748" s="5" t="s">
        <v>64</v>
      </c>
      <c r="O748" s="5" t="s">
        <v>65</v>
      </c>
      <c r="P748" s="5" t="s">
        <v>66</v>
      </c>
      <c r="Q748" s="5" t="str">
        <f t="shared" si="11"/>
        <v>GL500.51400001</v>
      </c>
      <c r="R748" s="104" t="str">
        <f>VLOOKUP($Q748,[9]Map!$D:$F,2,FALSE)</f>
        <v>D5100 - Utilities Consumables &amp; Materials</v>
      </c>
      <c r="S748" s="104" t="str">
        <f>VLOOKUP($Q748,[9]Map!$D:$F,3,FALSE)</f>
        <v>AC5140 - Consumables &amp; Office Supplies</v>
      </c>
      <c r="T748" s="245" t="str">
        <f>VLOOKUP(D748,[9]Map!$A$12:$B$21,2,FALSE)</f>
        <v>Inv. VAT zero rating</v>
      </c>
      <c r="U748" s="5"/>
      <c r="V748" s="1" t="s">
        <v>688</v>
      </c>
      <c r="W748" s="1" t="s">
        <v>713</v>
      </c>
      <c r="X748" s="1" t="s">
        <v>714</v>
      </c>
    </row>
    <row r="749" spans="1:24" hidden="1" x14ac:dyDescent="0.15">
      <c r="A749" s="1" t="s">
        <v>185</v>
      </c>
      <c r="B749" s="1" t="s">
        <v>327</v>
      </c>
      <c r="C749" s="1" t="s">
        <v>328</v>
      </c>
      <c r="D749" s="1" t="s">
        <v>196</v>
      </c>
      <c r="E749" s="1" t="s">
        <v>329</v>
      </c>
      <c r="F749" s="1" t="s">
        <v>139</v>
      </c>
      <c r="G749" s="1" t="s">
        <v>372</v>
      </c>
      <c r="H749" s="1" t="s">
        <v>373</v>
      </c>
      <c r="I749" s="1" t="s">
        <v>106</v>
      </c>
      <c r="J749" s="4">
        <v>45314</v>
      </c>
      <c r="K749" s="4">
        <v>45316</v>
      </c>
      <c r="L749" s="1" t="s">
        <v>63</v>
      </c>
      <c r="M749" s="5">
        <v>-136.22</v>
      </c>
      <c r="N749" s="5" t="s">
        <v>64</v>
      </c>
      <c r="O749" s="5" t="s">
        <v>65</v>
      </c>
      <c r="P749" s="5" t="s">
        <v>66</v>
      </c>
      <c r="Q749" s="5" t="str">
        <f t="shared" si="11"/>
        <v>GL500.51400001</v>
      </c>
      <c r="R749" s="104" t="str">
        <f>VLOOKUP($Q749,[9]Map!$D:$F,2,FALSE)</f>
        <v>D5100 - Utilities Consumables &amp; Materials</v>
      </c>
      <c r="S749" s="104" t="str">
        <f>VLOOKUP($Q749,[9]Map!$D:$F,3,FALSE)</f>
        <v>AC5140 - Consumables &amp; Office Supplies</v>
      </c>
      <c r="T749" s="245" t="str">
        <f>VLOOKUP(D749,[9]Map!$A$12:$B$21,2,FALSE)</f>
        <v>Inv. VAT zero rating</v>
      </c>
      <c r="U749" s="5"/>
      <c r="V749" s="1" t="s">
        <v>688</v>
      </c>
      <c r="W749" s="1" t="s">
        <v>715</v>
      </c>
      <c r="X749" s="1" t="s">
        <v>716</v>
      </c>
    </row>
    <row r="750" spans="1:24" hidden="1" x14ac:dyDescent="0.15">
      <c r="A750" s="1" t="s">
        <v>185</v>
      </c>
      <c r="B750" s="1" t="s">
        <v>327</v>
      </c>
      <c r="C750" s="1" t="s">
        <v>328</v>
      </c>
      <c r="D750" s="1" t="s">
        <v>196</v>
      </c>
      <c r="E750" s="1" t="s">
        <v>687</v>
      </c>
      <c r="F750" s="1" t="s">
        <v>139</v>
      </c>
      <c r="G750" s="1" t="s">
        <v>372</v>
      </c>
      <c r="H750" s="1" t="s">
        <v>373</v>
      </c>
      <c r="I750" s="1" t="s">
        <v>106</v>
      </c>
      <c r="J750" s="4">
        <v>45301</v>
      </c>
      <c r="K750" s="4">
        <v>45302</v>
      </c>
      <c r="L750" s="1" t="s">
        <v>63</v>
      </c>
      <c r="M750" s="5">
        <v>61.73</v>
      </c>
      <c r="N750" s="5" t="s">
        <v>64</v>
      </c>
      <c r="O750" s="5" t="s">
        <v>65</v>
      </c>
      <c r="P750" s="5" t="s">
        <v>66</v>
      </c>
      <c r="Q750" s="5" t="str">
        <f t="shared" si="11"/>
        <v>GL500.51400001</v>
      </c>
      <c r="R750" s="104" t="str">
        <f>VLOOKUP($Q750,[9]Map!$D:$F,2,FALSE)</f>
        <v>D5100 - Utilities Consumables &amp; Materials</v>
      </c>
      <c r="S750" s="104" t="str">
        <f>VLOOKUP($Q750,[9]Map!$D:$F,3,FALSE)</f>
        <v>AC5140 - Consumables &amp; Office Supplies</v>
      </c>
      <c r="T750" s="245" t="str">
        <f>VLOOKUP(D750,[9]Map!$A$12:$B$21,2,FALSE)</f>
        <v>Inv. VAT zero rating</v>
      </c>
      <c r="U750" s="5"/>
      <c r="V750" s="1" t="s">
        <v>688</v>
      </c>
      <c r="W750" s="1" t="s">
        <v>717</v>
      </c>
      <c r="X750" s="1" t="s">
        <v>718</v>
      </c>
    </row>
    <row r="751" spans="1:24" hidden="1" x14ac:dyDescent="0.15">
      <c r="A751" s="1" t="s">
        <v>185</v>
      </c>
      <c r="B751" s="1" t="s">
        <v>327</v>
      </c>
      <c r="C751" s="1" t="s">
        <v>328</v>
      </c>
      <c r="D751" s="1" t="s">
        <v>196</v>
      </c>
      <c r="E751" s="1" t="s">
        <v>687</v>
      </c>
      <c r="F751" s="1" t="s">
        <v>330</v>
      </c>
      <c r="G751" s="1" t="s">
        <v>372</v>
      </c>
      <c r="H751" s="1" t="s">
        <v>373</v>
      </c>
      <c r="I751" s="1" t="s">
        <v>106</v>
      </c>
      <c r="J751" s="4">
        <v>45324</v>
      </c>
      <c r="K751" s="4">
        <v>45328</v>
      </c>
      <c r="L751" s="1" t="s">
        <v>63</v>
      </c>
      <c r="M751" s="5">
        <v>25.08</v>
      </c>
      <c r="N751" s="5" t="s">
        <v>64</v>
      </c>
      <c r="O751" s="5" t="s">
        <v>65</v>
      </c>
      <c r="P751" s="5" t="s">
        <v>66</v>
      </c>
      <c r="Q751" s="5" t="str">
        <f t="shared" si="11"/>
        <v>GL500.51400001</v>
      </c>
      <c r="R751" s="104" t="str">
        <f>VLOOKUP($Q751,[9]Map!$D:$F,2,FALSE)</f>
        <v>D5100 - Utilities Consumables &amp; Materials</v>
      </c>
      <c r="S751" s="104" t="str">
        <f>VLOOKUP($Q751,[9]Map!$D:$F,3,FALSE)</f>
        <v>AC5140 - Consumables &amp; Office Supplies</v>
      </c>
      <c r="T751" s="245" t="str">
        <f>VLOOKUP(D751,[9]Map!$A$12:$B$21,2,FALSE)</f>
        <v>Inv. VAT zero rating</v>
      </c>
      <c r="U751" s="5"/>
      <c r="V751" s="1" t="s">
        <v>688</v>
      </c>
      <c r="W751" s="1" t="s">
        <v>719</v>
      </c>
      <c r="X751" s="1" t="s">
        <v>720</v>
      </c>
    </row>
    <row r="752" spans="1:24" hidden="1" x14ac:dyDescent="0.15">
      <c r="A752" s="1" t="s">
        <v>185</v>
      </c>
      <c r="B752" s="1" t="s">
        <v>327</v>
      </c>
      <c r="C752" s="1" t="s">
        <v>328</v>
      </c>
      <c r="D752" s="1" t="s">
        <v>196</v>
      </c>
      <c r="E752" s="1" t="s">
        <v>687</v>
      </c>
      <c r="F752" s="1" t="s">
        <v>330</v>
      </c>
      <c r="G752" s="1" t="s">
        <v>372</v>
      </c>
      <c r="H752" s="1" t="s">
        <v>373</v>
      </c>
      <c r="I752" s="1" t="s">
        <v>106</v>
      </c>
      <c r="J752" s="4">
        <v>45330</v>
      </c>
      <c r="K752" s="4">
        <v>45331</v>
      </c>
      <c r="L752" s="1" t="s">
        <v>63</v>
      </c>
      <c r="M752" s="5">
        <v>8.4700000000000006</v>
      </c>
      <c r="N752" s="5" t="s">
        <v>64</v>
      </c>
      <c r="O752" s="5" t="s">
        <v>65</v>
      </c>
      <c r="P752" s="5" t="s">
        <v>66</v>
      </c>
      <c r="Q752" s="5" t="str">
        <f t="shared" si="11"/>
        <v>GL500.51400001</v>
      </c>
      <c r="R752" s="104" t="str">
        <f>VLOOKUP($Q752,[9]Map!$D:$F,2,FALSE)</f>
        <v>D5100 - Utilities Consumables &amp; Materials</v>
      </c>
      <c r="S752" s="104" t="str">
        <f>VLOOKUP($Q752,[9]Map!$D:$F,3,FALSE)</f>
        <v>AC5140 - Consumables &amp; Office Supplies</v>
      </c>
      <c r="T752" s="245" t="str">
        <f>VLOOKUP(D752,[9]Map!$A$12:$B$21,2,FALSE)</f>
        <v>Inv. VAT zero rating</v>
      </c>
      <c r="U752" s="5"/>
      <c r="V752" s="1" t="s">
        <v>688</v>
      </c>
      <c r="W752" s="1" t="s">
        <v>721</v>
      </c>
      <c r="X752" s="1" t="s">
        <v>722</v>
      </c>
    </row>
    <row r="753" spans="1:24" hidden="1" x14ac:dyDescent="0.15">
      <c r="A753" s="1" t="s">
        <v>185</v>
      </c>
      <c r="B753" s="1" t="s">
        <v>384</v>
      </c>
      <c r="C753" s="1" t="s">
        <v>385</v>
      </c>
      <c r="D753" s="1" t="s">
        <v>196</v>
      </c>
      <c r="E753" s="1" t="s">
        <v>723</v>
      </c>
      <c r="F753" s="1" t="s">
        <v>139</v>
      </c>
      <c r="G753" s="1"/>
      <c r="H753" s="1"/>
      <c r="I753" s="1" t="s">
        <v>106</v>
      </c>
      <c r="J753" s="4">
        <v>45240</v>
      </c>
      <c r="K753" s="4">
        <v>45294</v>
      </c>
      <c r="L753" s="1" t="s">
        <v>63</v>
      </c>
      <c r="M753" s="5">
        <v>0.71</v>
      </c>
      <c r="N753" s="5" t="s">
        <v>64</v>
      </c>
      <c r="O753" s="5" t="s">
        <v>65</v>
      </c>
      <c r="P753" s="5" t="s">
        <v>66</v>
      </c>
      <c r="Q753" s="5" t="str">
        <f t="shared" si="11"/>
        <v>GL500.51400005</v>
      </c>
      <c r="R753" s="104" t="str">
        <f>VLOOKUP($Q753,[9]Map!$D:$F,2,FALSE)</f>
        <v>D5100 - Utilities Consumables &amp; Materials</v>
      </c>
      <c r="S753" s="104" t="str">
        <f>VLOOKUP($Q753,[9]Map!$D:$F,3,FALSE)</f>
        <v>AC5140 - Consumables &amp; Office Supplies</v>
      </c>
      <c r="T753" s="245" t="str">
        <f>VLOOKUP(D753,[9]Map!$A$12:$B$21,2,FALSE)</f>
        <v>Inv. VAT zero rating</v>
      </c>
      <c r="U753" s="5"/>
      <c r="V753" s="1" t="s">
        <v>688</v>
      </c>
      <c r="W753" s="1" t="s">
        <v>724</v>
      </c>
      <c r="X753" s="1" t="s">
        <v>725</v>
      </c>
    </row>
    <row r="754" spans="1:24" hidden="1" x14ac:dyDescent="0.15">
      <c r="A754" s="1" t="s">
        <v>185</v>
      </c>
      <c r="B754" s="1" t="s">
        <v>384</v>
      </c>
      <c r="C754" s="1" t="s">
        <v>385</v>
      </c>
      <c r="D754" s="1" t="s">
        <v>196</v>
      </c>
      <c r="E754" s="1" t="s">
        <v>723</v>
      </c>
      <c r="F754" s="1" t="s">
        <v>139</v>
      </c>
      <c r="G754" s="1"/>
      <c r="H754" s="1"/>
      <c r="I754" s="1" t="s">
        <v>106</v>
      </c>
      <c r="J754" s="4">
        <v>45254</v>
      </c>
      <c r="K754" s="4">
        <v>45294</v>
      </c>
      <c r="L754" s="1" t="s">
        <v>63</v>
      </c>
      <c r="M754" s="5">
        <v>0.71</v>
      </c>
      <c r="N754" s="5" t="s">
        <v>64</v>
      </c>
      <c r="O754" s="5" t="s">
        <v>65</v>
      </c>
      <c r="P754" s="5" t="s">
        <v>66</v>
      </c>
      <c r="Q754" s="5" t="str">
        <f t="shared" si="11"/>
        <v>GL500.51400005</v>
      </c>
      <c r="R754" s="104" t="str">
        <f>VLOOKUP($Q754,[9]Map!$D:$F,2,FALSE)</f>
        <v>D5100 - Utilities Consumables &amp; Materials</v>
      </c>
      <c r="S754" s="104" t="str">
        <f>VLOOKUP($Q754,[9]Map!$D:$F,3,FALSE)</f>
        <v>AC5140 - Consumables &amp; Office Supplies</v>
      </c>
      <c r="T754" s="245" t="str">
        <f>VLOOKUP(D754,[9]Map!$A$12:$B$21,2,FALSE)</f>
        <v>Inv. VAT zero rating</v>
      </c>
      <c r="U754" s="5"/>
      <c r="V754" s="1" t="s">
        <v>688</v>
      </c>
      <c r="W754" s="1" t="s">
        <v>726</v>
      </c>
      <c r="X754" s="1" t="s">
        <v>727</v>
      </c>
    </row>
    <row r="755" spans="1:24" hidden="1" x14ac:dyDescent="0.15">
      <c r="A755" s="1" t="s">
        <v>185</v>
      </c>
      <c r="B755" s="1" t="s">
        <v>384</v>
      </c>
      <c r="C755" s="1" t="s">
        <v>385</v>
      </c>
      <c r="D755" s="1" t="s">
        <v>196</v>
      </c>
      <c r="E755" s="1" t="s">
        <v>723</v>
      </c>
      <c r="F755" s="1" t="s">
        <v>139</v>
      </c>
      <c r="G755" s="1"/>
      <c r="H755" s="1"/>
      <c r="I755" s="1" t="s">
        <v>106</v>
      </c>
      <c r="J755" s="4">
        <v>45233</v>
      </c>
      <c r="K755" s="4">
        <v>45294</v>
      </c>
      <c r="L755" s="1" t="s">
        <v>63</v>
      </c>
      <c r="M755" s="5">
        <v>0.71</v>
      </c>
      <c r="N755" s="5" t="s">
        <v>64</v>
      </c>
      <c r="O755" s="5" t="s">
        <v>65</v>
      </c>
      <c r="P755" s="5" t="s">
        <v>66</v>
      </c>
      <c r="Q755" s="5" t="str">
        <f t="shared" si="11"/>
        <v>GL500.51400005</v>
      </c>
      <c r="R755" s="104" t="str">
        <f>VLOOKUP($Q755,[9]Map!$D:$F,2,FALSE)</f>
        <v>D5100 - Utilities Consumables &amp; Materials</v>
      </c>
      <c r="S755" s="104" t="str">
        <f>VLOOKUP($Q755,[9]Map!$D:$F,3,FALSE)</f>
        <v>AC5140 - Consumables &amp; Office Supplies</v>
      </c>
      <c r="T755" s="245" t="str">
        <f>VLOOKUP(D755,[9]Map!$A$12:$B$21,2,FALSE)</f>
        <v>Inv. VAT zero rating</v>
      </c>
      <c r="U755" s="5"/>
      <c r="V755" s="1" t="s">
        <v>688</v>
      </c>
      <c r="W755" s="1" t="s">
        <v>728</v>
      </c>
      <c r="X755" s="1" t="s">
        <v>729</v>
      </c>
    </row>
    <row r="756" spans="1:24" hidden="1" x14ac:dyDescent="0.15">
      <c r="A756" s="1" t="s">
        <v>185</v>
      </c>
      <c r="B756" s="1" t="s">
        <v>384</v>
      </c>
      <c r="C756" s="1" t="s">
        <v>385</v>
      </c>
      <c r="D756" s="1" t="s">
        <v>196</v>
      </c>
      <c r="E756" s="1" t="s">
        <v>723</v>
      </c>
      <c r="F756" s="1" t="s">
        <v>139</v>
      </c>
      <c r="G756" s="1"/>
      <c r="H756" s="1"/>
      <c r="I756" s="1" t="s">
        <v>106</v>
      </c>
      <c r="J756" s="4">
        <v>45247</v>
      </c>
      <c r="K756" s="4">
        <v>45294</v>
      </c>
      <c r="L756" s="1" t="s">
        <v>63</v>
      </c>
      <c r="M756" s="5">
        <v>0.71</v>
      </c>
      <c r="N756" s="5" t="s">
        <v>64</v>
      </c>
      <c r="O756" s="5" t="s">
        <v>65</v>
      </c>
      <c r="P756" s="5" t="s">
        <v>66</v>
      </c>
      <c r="Q756" s="5" t="str">
        <f t="shared" si="11"/>
        <v>GL500.51400005</v>
      </c>
      <c r="R756" s="104" t="str">
        <f>VLOOKUP($Q756,[9]Map!$D:$F,2,FALSE)</f>
        <v>D5100 - Utilities Consumables &amp; Materials</v>
      </c>
      <c r="S756" s="104" t="str">
        <f>VLOOKUP($Q756,[9]Map!$D:$F,3,FALSE)</f>
        <v>AC5140 - Consumables &amp; Office Supplies</v>
      </c>
      <c r="T756" s="245" t="str">
        <f>VLOOKUP(D756,[9]Map!$A$12:$B$21,2,FALSE)</f>
        <v>Inv. VAT zero rating</v>
      </c>
      <c r="U756" s="5"/>
      <c r="V756" s="1" t="s">
        <v>688</v>
      </c>
      <c r="W756" s="1" t="s">
        <v>730</v>
      </c>
      <c r="X756" s="1" t="s">
        <v>731</v>
      </c>
    </row>
    <row r="757" spans="1:24" hidden="1" x14ac:dyDescent="0.15">
      <c r="A757" s="1" t="s">
        <v>185</v>
      </c>
      <c r="B757" s="1" t="s">
        <v>384</v>
      </c>
      <c r="C757" s="1" t="s">
        <v>385</v>
      </c>
      <c r="D757" s="1" t="s">
        <v>196</v>
      </c>
      <c r="E757" s="1" t="s">
        <v>723</v>
      </c>
      <c r="F757" s="1" t="s">
        <v>139</v>
      </c>
      <c r="G757" s="1"/>
      <c r="H757" s="1"/>
      <c r="I757" s="1" t="s">
        <v>106</v>
      </c>
      <c r="J757" s="4">
        <v>45289</v>
      </c>
      <c r="K757" s="4">
        <v>45314</v>
      </c>
      <c r="L757" s="1" t="s">
        <v>63</v>
      </c>
      <c r="M757" s="5">
        <v>0.71</v>
      </c>
      <c r="N757" s="5" t="s">
        <v>64</v>
      </c>
      <c r="O757" s="5" t="s">
        <v>65</v>
      </c>
      <c r="P757" s="5" t="s">
        <v>66</v>
      </c>
      <c r="Q757" s="5" t="str">
        <f t="shared" si="11"/>
        <v>GL500.51400005</v>
      </c>
      <c r="R757" s="104" t="str">
        <f>VLOOKUP($Q757,[9]Map!$D:$F,2,FALSE)</f>
        <v>D5100 - Utilities Consumables &amp; Materials</v>
      </c>
      <c r="S757" s="104" t="str">
        <f>VLOOKUP($Q757,[9]Map!$D:$F,3,FALSE)</f>
        <v>AC5140 - Consumables &amp; Office Supplies</v>
      </c>
      <c r="T757" s="245" t="str">
        <f>VLOOKUP(D757,[9]Map!$A$12:$B$21,2,FALSE)</f>
        <v>Inv. VAT zero rating</v>
      </c>
      <c r="U757" s="5"/>
      <c r="V757" s="1" t="s">
        <v>688</v>
      </c>
      <c r="W757" s="1" t="s">
        <v>732</v>
      </c>
      <c r="X757" s="1" t="s">
        <v>733</v>
      </c>
    </row>
    <row r="758" spans="1:24" hidden="1" x14ac:dyDescent="0.15">
      <c r="A758" s="1" t="s">
        <v>185</v>
      </c>
      <c r="B758" s="1" t="s">
        <v>384</v>
      </c>
      <c r="C758" s="1" t="s">
        <v>385</v>
      </c>
      <c r="D758" s="1" t="s">
        <v>196</v>
      </c>
      <c r="E758" s="1" t="s">
        <v>723</v>
      </c>
      <c r="F758" s="1" t="s">
        <v>139</v>
      </c>
      <c r="G758" s="1"/>
      <c r="H758" s="1"/>
      <c r="I758" s="1" t="s">
        <v>106</v>
      </c>
      <c r="J758" s="4">
        <v>45261</v>
      </c>
      <c r="K758" s="4">
        <v>45316</v>
      </c>
      <c r="L758" s="1" t="s">
        <v>63</v>
      </c>
      <c r="M758" s="5">
        <v>0.71</v>
      </c>
      <c r="N758" s="5" t="s">
        <v>64</v>
      </c>
      <c r="O758" s="5" t="s">
        <v>65</v>
      </c>
      <c r="P758" s="5" t="s">
        <v>66</v>
      </c>
      <c r="Q758" s="5" t="str">
        <f t="shared" si="11"/>
        <v>GL500.51400005</v>
      </c>
      <c r="R758" s="104" t="str">
        <f>VLOOKUP($Q758,[9]Map!$D:$F,2,FALSE)</f>
        <v>D5100 - Utilities Consumables &amp; Materials</v>
      </c>
      <c r="S758" s="104" t="str">
        <f>VLOOKUP($Q758,[9]Map!$D:$F,3,FALSE)</f>
        <v>AC5140 - Consumables &amp; Office Supplies</v>
      </c>
      <c r="T758" s="245" t="str">
        <f>VLOOKUP(D758,[9]Map!$A$12:$B$21,2,FALSE)</f>
        <v>Inv. VAT zero rating</v>
      </c>
      <c r="U758" s="5"/>
      <c r="V758" s="1" t="s">
        <v>734</v>
      </c>
      <c r="W758" s="1" t="s">
        <v>735</v>
      </c>
      <c r="X758" s="1" t="s">
        <v>736</v>
      </c>
    </row>
    <row r="759" spans="1:24" hidden="1" x14ac:dyDescent="0.15">
      <c r="A759" s="1" t="s">
        <v>185</v>
      </c>
      <c r="B759" s="1" t="s">
        <v>384</v>
      </c>
      <c r="C759" s="1" t="s">
        <v>385</v>
      </c>
      <c r="D759" s="1" t="s">
        <v>196</v>
      </c>
      <c r="E759" s="1" t="s">
        <v>723</v>
      </c>
      <c r="F759" s="1" t="s">
        <v>139</v>
      </c>
      <c r="G759" s="1"/>
      <c r="H759" s="1"/>
      <c r="I759" s="1" t="s">
        <v>106</v>
      </c>
      <c r="J759" s="4">
        <v>45268</v>
      </c>
      <c r="K759" s="4">
        <v>45316</v>
      </c>
      <c r="L759" s="1" t="s">
        <v>63</v>
      </c>
      <c r="M759" s="5">
        <v>0.71</v>
      </c>
      <c r="N759" s="5" t="s">
        <v>64</v>
      </c>
      <c r="O759" s="5" t="s">
        <v>65</v>
      </c>
      <c r="P759" s="5" t="s">
        <v>66</v>
      </c>
      <c r="Q759" s="5" t="str">
        <f t="shared" si="11"/>
        <v>GL500.51400005</v>
      </c>
      <c r="R759" s="104" t="str">
        <f>VLOOKUP($Q759,[9]Map!$D:$F,2,FALSE)</f>
        <v>D5100 - Utilities Consumables &amp; Materials</v>
      </c>
      <c r="S759" s="104" t="str">
        <f>VLOOKUP($Q759,[9]Map!$D:$F,3,FALSE)</f>
        <v>AC5140 - Consumables &amp; Office Supplies</v>
      </c>
      <c r="T759" s="245" t="str">
        <f>VLOOKUP(D759,[9]Map!$A$12:$B$21,2,FALSE)</f>
        <v>Inv. VAT zero rating</v>
      </c>
      <c r="U759" s="5"/>
      <c r="V759" s="1" t="s">
        <v>734</v>
      </c>
      <c r="W759" s="1" t="s">
        <v>737</v>
      </c>
      <c r="X759" s="1" t="s">
        <v>738</v>
      </c>
    </row>
    <row r="760" spans="1:24" hidden="1" x14ac:dyDescent="0.15">
      <c r="A760" s="1" t="s">
        <v>185</v>
      </c>
      <c r="B760" s="1" t="s">
        <v>384</v>
      </c>
      <c r="C760" s="1" t="s">
        <v>385</v>
      </c>
      <c r="D760" s="1" t="s">
        <v>196</v>
      </c>
      <c r="E760" s="1" t="s">
        <v>723</v>
      </c>
      <c r="F760" s="1" t="s">
        <v>139</v>
      </c>
      <c r="G760" s="1"/>
      <c r="H760" s="1"/>
      <c r="I760" s="1" t="s">
        <v>106</v>
      </c>
      <c r="J760" s="4">
        <v>45282</v>
      </c>
      <c r="K760" s="4">
        <v>45316</v>
      </c>
      <c r="L760" s="1" t="s">
        <v>63</v>
      </c>
      <c r="M760" s="5">
        <v>0.71</v>
      </c>
      <c r="N760" s="5" t="s">
        <v>64</v>
      </c>
      <c r="O760" s="5" t="s">
        <v>65</v>
      </c>
      <c r="P760" s="5" t="s">
        <v>66</v>
      </c>
      <c r="Q760" s="5" t="str">
        <f t="shared" si="11"/>
        <v>GL500.51400005</v>
      </c>
      <c r="R760" s="104" t="str">
        <f>VLOOKUP($Q760,[9]Map!$D:$F,2,FALSE)</f>
        <v>D5100 - Utilities Consumables &amp; Materials</v>
      </c>
      <c r="S760" s="104" t="str">
        <f>VLOOKUP($Q760,[9]Map!$D:$F,3,FALSE)</f>
        <v>AC5140 - Consumables &amp; Office Supplies</v>
      </c>
      <c r="T760" s="245" t="str">
        <f>VLOOKUP(D760,[9]Map!$A$12:$B$21,2,FALSE)</f>
        <v>Inv. VAT zero rating</v>
      </c>
      <c r="U760" s="5"/>
      <c r="V760" s="1" t="s">
        <v>734</v>
      </c>
      <c r="W760" s="1" t="s">
        <v>739</v>
      </c>
      <c r="X760" s="1" t="s">
        <v>740</v>
      </c>
    </row>
    <row r="761" spans="1:24" hidden="1" x14ac:dyDescent="0.15">
      <c r="A761" s="1" t="s">
        <v>185</v>
      </c>
      <c r="B761" s="1" t="s">
        <v>384</v>
      </c>
      <c r="C761" s="1" t="s">
        <v>385</v>
      </c>
      <c r="D761" s="1" t="s">
        <v>196</v>
      </c>
      <c r="E761" s="1" t="s">
        <v>723</v>
      </c>
      <c r="F761" s="1" t="s">
        <v>139</v>
      </c>
      <c r="G761" s="1"/>
      <c r="H761" s="1"/>
      <c r="I761" s="1" t="s">
        <v>106</v>
      </c>
      <c r="J761" s="4">
        <v>45275</v>
      </c>
      <c r="K761" s="4">
        <v>45316</v>
      </c>
      <c r="L761" s="1" t="s">
        <v>63</v>
      </c>
      <c r="M761" s="5">
        <v>0.71</v>
      </c>
      <c r="N761" s="5" t="s">
        <v>64</v>
      </c>
      <c r="O761" s="5" t="s">
        <v>65</v>
      </c>
      <c r="P761" s="5" t="s">
        <v>66</v>
      </c>
      <c r="Q761" s="5" t="str">
        <f t="shared" si="11"/>
        <v>GL500.51400005</v>
      </c>
      <c r="R761" s="104" t="str">
        <f>VLOOKUP($Q761,[9]Map!$D:$F,2,FALSE)</f>
        <v>D5100 - Utilities Consumables &amp; Materials</v>
      </c>
      <c r="S761" s="104" t="str">
        <f>VLOOKUP($Q761,[9]Map!$D:$F,3,FALSE)</f>
        <v>AC5140 - Consumables &amp; Office Supplies</v>
      </c>
      <c r="T761" s="245" t="str">
        <f>VLOOKUP(D761,[9]Map!$A$12:$B$21,2,FALSE)</f>
        <v>Inv. VAT zero rating</v>
      </c>
      <c r="U761" s="5"/>
      <c r="V761" s="1" t="s">
        <v>734</v>
      </c>
      <c r="W761" s="1" t="s">
        <v>741</v>
      </c>
      <c r="X761" s="1" t="s">
        <v>742</v>
      </c>
    </row>
    <row r="762" spans="1:24" hidden="1" x14ac:dyDescent="0.15">
      <c r="A762" s="1" t="s">
        <v>185</v>
      </c>
      <c r="B762" s="1" t="s">
        <v>384</v>
      </c>
      <c r="C762" s="1" t="s">
        <v>385</v>
      </c>
      <c r="D762" s="1" t="s">
        <v>196</v>
      </c>
      <c r="E762" s="1" t="s">
        <v>723</v>
      </c>
      <c r="F762" s="1" t="s">
        <v>330</v>
      </c>
      <c r="G762" s="1"/>
      <c r="H762" s="1"/>
      <c r="I762" s="1" t="s">
        <v>106</v>
      </c>
      <c r="J762" s="4">
        <v>45310</v>
      </c>
      <c r="K762" s="4">
        <v>45329</v>
      </c>
      <c r="L762" s="1" t="s">
        <v>63</v>
      </c>
      <c r="M762" s="5">
        <v>0.71</v>
      </c>
      <c r="N762" s="5" t="s">
        <v>64</v>
      </c>
      <c r="O762" s="5" t="s">
        <v>65</v>
      </c>
      <c r="P762" s="5" t="s">
        <v>66</v>
      </c>
      <c r="Q762" s="5" t="str">
        <f t="shared" si="11"/>
        <v>GL500.51400005</v>
      </c>
      <c r="R762" s="104" t="str">
        <f>VLOOKUP($Q762,[9]Map!$D:$F,2,FALSE)</f>
        <v>D5100 - Utilities Consumables &amp; Materials</v>
      </c>
      <c r="S762" s="104" t="str">
        <f>VLOOKUP($Q762,[9]Map!$D:$F,3,FALSE)</f>
        <v>AC5140 - Consumables &amp; Office Supplies</v>
      </c>
      <c r="T762" s="245" t="str">
        <f>VLOOKUP(D762,[9]Map!$A$12:$B$21,2,FALSE)</f>
        <v>Inv. VAT zero rating</v>
      </c>
      <c r="U762" s="5"/>
      <c r="V762" s="1" t="s">
        <v>688</v>
      </c>
      <c r="W762" s="1" t="s">
        <v>743</v>
      </c>
      <c r="X762" s="1" t="s">
        <v>744</v>
      </c>
    </row>
    <row r="763" spans="1:24" hidden="1" x14ac:dyDescent="0.15">
      <c r="A763" s="1" t="s">
        <v>185</v>
      </c>
      <c r="B763" s="1" t="s">
        <v>384</v>
      </c>
      <c r="C763" s="1" t="s">
        <v>385</v>
      </c>
      <c r="D763" s="1" t="s">
        <v>196</v>
      </c>
      <c r="E763" s="1" t="s">
        <v>723</v>
      </c>
      <c r="F763" s="1" t="s">
        <v>330</v>
      </c>
      <c r="G763" s="1"/>
      <c r="H763" s="1"/>
      <c r="I763" s="1" t="s">
        <v>106</v>
      </c>
      <c r="J763" s="4">
        <v>45296</v>
      </c>
      <c r="K763" s="4">
        <v>45336</v>
      </c>
      <c r="L763" s="1" t="s">
        <v>63</v>
      </c>
      <c r="M763" s="5">
        <v>0.71</v>
      </c>
      <c r="N763" s="5" t="s">
        <v>64</v>
      </c>
      <c r="O763" s="5" t="s">
        <v>65</v>
      </c>
      <c r="P763" s="5" t="s">
        <v>66</v>
      </c>
      <c r="Q763" s="5" t="str">
        <f t="shared" si="11"/>
        <v>GL500.51400005</v>
      </c>
      <c r="R763" s="104" t="str">
        <f>VLOOKUP($Q763,[9]Map!$D:$F,2,FALSE)</f>
        <v>D5100 - Utilities Consumables &amp; Materials</v>
      </c>
      <c r="S763" s="104" t="str">
        <f>VLOOKUP($Q763,[9]Map!$D:$F,3,FALSE)</f>
        <v>AC5140 - Consumables &amp; Office Supplies</v>
      </c>
      <c r="T763" s="245" t="str">
        <f>VLOOKUP(D763,[9]Map!$A$12:$B$21,2,FALSE)</f>
        <v>Inv. VAT zero rating</v>
      </c>
      <c r="U763" s="5"/>
      <c r="V763" s="1" t="s">
        <v>699</v>
      </c>
      <c r="W763" s="1" t="s">
        <v>745</v>
      </c>
      <c r="X763" s="1" t="s">
        <v>746</v>
      </c>
    </row>
    <row r="764" spans="1:24" hidden="1" x14ac:dyDescent="0.15">
      <c r="A764" s="1" t="s">
        <v>185</v>
      </c>
      <c r="B764" s="1" t="s">
        <v>336</v>
      </c>
      <c r="C764" s="1" t="s">
        <v>337</v>
      </c>
      <c r="D764" s="1" t="s">
        <v>196</v>
      </c>
      <c r="E764" s="1" t="s">
        <v>329</v>
      </c>
      <c r="F764" s="1" t="s">
        <v>139</v>
      </c>
      <c r="G764" s="1" t="s">
        <v>747</v>
      </c>
      <c r="H764" s="1" t="s">
        <v>748</v>
      </c>
      <c r="I764" s="1" t="s">
        <v>106</v>
      </c>
      <c r="J764" s="4">
        <v>45272</v>
      </c>
      <c r="K764" s="4">
        <v>45314</v>
      </c>
      <c r="L764" s="1" t="s">
        <v>63</v>
      </c>
      <c r="M764" s="5">
        <v>-0.79</v>
      </c>
      <c r="N764" s="5" t="s">
        <v>64</v>
      </c>
      <c r="O764" s="5" t="s">
        <v>65</v>
      </c>
      <c r="P764" s="5" t="s">
        <v>66</v>
      </c>
      <c r="Q764" s="5" t="str">
        <f t="shared" si="11"/>
        <v>GL500.51900030</v>
      </c>
      <c r="R764" s="104" t="str">
        <f>VLOOKUP($Q764,[9]Map!$D:$F,2,FALSE)</f>
        <v>D5100 - Utilities Consumables &amp; Materials</v>
      </c>
      <c r="S764" s="104" t="str">
        <f>VLOOKUP($Q764,[9]Map!$D:$F,3,FALSE)</f>
        <v>AC5140 - Consumables &amp; Office Supplies</v>
      </c>
      <c r="T764" s="245" t="str">
        <f>VLOOKUP(D764,[9]Map!$A$12:$B$21,2,FALSE)</f>
        <v>Inv. VAT zero rating</v>
      </c>
      <c r="U764" s="5"/>
      <c r="V764" s="1" t="s">
        <v>688</v>
      </c>
      <c r="W764" s="1" t="s">
        <v>749</v>
      </c>
      <c r="X764" s="1" t="s">
        <v>750</v>
      </c>
    </row>
    <row r="765" spans="1:24" hidden="1" x14ac:dyDescent="0.15">
      <c r="A765" s="1" t="s">
        <v>185</v>
      </c>
      <c r="B765" s="1" t="s">
        <v>336</v>
      </c>
      <c r="C765" s="1" t="s">
        <v>337</v>
      </c>
      <c r="D765" s="1" t="s">
        <v>196</v>
      </c>
      <c r="E765" s="1" t="s">
        <v>751</v>
      </c>
      <c r="F765" s="1" t="s">
        <v>139</v>
      </c>
      <c r="G765" s="1"/>
      <c r="H765" s="1"/>
      <c r="I765" s="1" t="s">
        <v>106</v>
      </c>
      <c r="J765" s="4">
        <v>45272</v>
      </c>
      <c r="K765" s="4">
        <v>45314</v>
      </c>
      <c r="L765" s="1" t="s">
        <v>63</v>
      </c>
      <c r="M765" s="5">
        <v>8.48</v>
      </c>
      <c r="N765" s="5" t="s">
        <v>64</v>
      </c>
      <c r="O765" s="5" t="s">
        <v>65</v>
      </c>
      <c r="P765" s="5" t="s">
        <v>66</v>
      </c>
      <c r="Q765" s="5" t="str">
        <f t="shared" si="11"/>
        <v>GL500.51900030</v>
      </c>
      <c r="R765" s="104" t="str">
        <f>VLOOKUP($Q765,[9]Map!$D:$F,2,FALSE)</f>
        <v>D5100 - Utilities Consumables &amp; Materials</v>
      </c>
      <c r="S765" s="104" t="str">
        <f>VLOOKUP($Q765,[9]Map!$D:$F,3,FALSE)</f>
        <v>AC5140 - Consumables &amp; Office Supplies</v>
      </c>
      <c r="T765" s="245" t="str">
        <f>VLOOKUP(D765,[9]Map!$A$12:$B$21,2,FALSE)</f>
        <v>Inv. VAT zero rating</v>
      </c>
      <c r="U765" s="5"/>
      <c r="V765" s="1" t="s">
        <v>688</v>
      </c>
      <c r="W765" s="1" t="s">
        <v>749</v>
      </c>
      <c r="X765" s="1" t="s">
        <v>750</v>
      </c>
    </row>
    <row r="766" spans="1:24" hidden="1" x14ac:dyDescent="0.15">
      <c r="A766" s="1" t="s">
        <v>185</v>
      </c>
      <c r="B766" s="1" t="s">
        <v>406</v>
      </c>
      <c r="C766" s="1" t="s">
        <v>407</v>
      </c>
      <c r="D766" s="1" t="s">
        <v>196</v>
      </c>
      <c r="E766" s="1" t="s">
        <v>329</v>
      </c>
      <c r="F766" s="1" t="s">
        <v>139</v>
      </c>
      <c r="G766" s="1" t="s">
        <v>752</v>
      </c>
      <c r="H766" s="1" t="s">
        <v>753</v>
      </c>
      <c r="I766" s="1" t="s">
        <v>106</v>
      </c>
      <c r="J766" s="4">
        <v>45224</v>
      </c>
      <c r="K766" s="4">
        <v>45307</v>
      </c>
      <c r="L766" s="1" t="s">
        <v>63</v>
      </c>
      <c r="M766" s="5">
        <v>-1.65</v>
      </c>
      <c r="N766" s="5" t="s">
        <v>64</v>
      </c>
      <c r="O766" s="5" t="s">
        <v>65</v>
      </c>
      <c r="P766" s="5" t="s">
        <v>66</v>
      </c>
      <c r="Q766" s="5" t="str">
        <f t="shared" si="11"/>
        <v>GL500.53100301</v>
      </c>
      <c r="R766" s="104" t="str">
        <f>VLOOKUP($Q766,[9]Map!$D:$F,2,FALSE)</f>
        <v>D5310 - Maintenance</v>
      </c>
      <c r="S766" s="104" t="str">
        <f>VLOOKUP($Q766,[9]Map!$D:$F,3,FALSE)</f>
        <v>D5310 - Maintenance</v>
      </c>
      <c r="T766" s="245" t="str">
        <f>VLOOKUP(D766,[9]Map!$A$12:$B$21,2,FALSE)</f>
        <v>Inv. VAT zero rating</v>
      </c>
      <c r="U766" s="5"/>
      <c r="V766" s="1" t="s">
        <v>688</v>
      </c>
      <c r="W766" s="1" t="s">
        <v>754</v>
      </c>
      <c r="X766" s="1" t="s">
        <v>755</v>
      </c>
    </row>
    <row r="767" spans="1:24" hidden="1" x14ac:dyDescent="0.15">
      <c r="A767" s="1" t="s">
        <v>185</v>
      </c>
      <c r="B767" s="1" t="s">
        <v>406</v>
      </c>
      <c r="C767" s="1" t="s">
        <v>407</v>
      </c>
      <c r="D767" s="1" t="s">
        <v>196</v>
      </c>
      <c r="E767" s="1" t="s">
        <v>329</v>
      </c>
      <c r="F767" s="1" t="s">
        <v>139</v>
      </c>
      <c r="G767" s="1" t="s">
        <v>756</v>
      </c>
      <c r="H767" s="1" t="s">
        <v>757</v>
      </c>
      <c r="I767" s="1" t="s">
        <v>106</v>
      </c>
      <c r="J767" s="4">
        <v>45267</v>
      </c>
      <c r="K767" s="4">
        <v>45315</v>
      </c>
      <c r="L767" s="1" t="s">
        <v>63</v>
      </c>
      <c r="M767" s="5">
        <v>-256.25</v>
      </c>
      <c r="N767" s="5" t="s">
        <v>64</v>
      </c>
      <c r="O767" s="5" t="s">
        <v>65</v>
      </c>
      <c r="P767" s="5" t="s">
        <v>66</v>
      </c>
      <c r="Q767" s="5" t="str">
        <f t="shared" si="11"/>
        <v>GL500.53100301</v>
      </c>
      <c r="R767" s="104" t="str">
        <f>VLOOKUP($Q767,[9]Map!$D:$F,2,FALSE)</f>
        <v>D5310 - Maintenance</v>
      </c>
      <c r="S767" s="104" t="str">
        <f>VLOOKUP($Q767,[9]Map!$D:$F,3,FALSE)</f>
        <v>D5310 - Maintenance</v>
      </c>
      <c r="T767" s="245" t="str">
        <f>VLOOKUP(D767,[9]Map!$A$12:$B$21,2,FALSE)</f>
        <v>Inv. VAT zero rating</v>
      </c>
      <c r="U767" s="5"/>
      <c r="V767" s="1" t="s">
        <v>758</v>
      </c>
      <c r="W767" s="1" t="s">
        <v>759</v>
      </c>
      <c r="X767" s="1" t="s">
        <v>760</v>
      </c>
    </row>
    <row r="768" spans="1:24" hidden="1" x14ac:dyDescent="0.15">
      <c r="A768" s="1" t="s">
        <v>185</v>
      </c>
      <c r="B768" s="1" t="s">
        <v>406</v>
      </c>
      <c r="C768" s="1" t="s">
        <v>407</v>
      </c>
      <c r="D768" s="1" t="s">
        <v>196</v>
      </c>
      <c r="E768" s="1" t="s">
        <v>761</v>
      </c>
      <c r="F768" s="1" t="s">
        <v>139</v>
      </c>
      <c r="G768" s="1"/>
      <c r="H768" s="1"/>
      <c r="I768" s="1" t="s">
        <v>106</v>
      </c>
      <c r="J768" s="4">
        <v>45224</v>
      </c>
      <c r="K768" s="4">
        <v>45307</v>
      </c>
      <c r="L768" s="1" t="s">
        <v>63</v>
      </c>
      <c r="M768" s="5">
        <v>28.3</v>
      </c>
      <c r="N768" s="5" t="s">
        <v>64</v>
      </c>
      <c r="O768" s="5" t="s">
        <v>65</v>
      </c>
      <c r="P768" s="5" t="s">
        <v>66</v>
      </c>
      <c r="Q768" s="5" t="str">
        <f t="shared" si="11"/>
        <v>GL500.53100301</v>
      </c>
      <c r="R768" s="104" t="str">
        <f>VLOOKUP($Q768,[9]Map!$D:$F,2,FALSE)</f>
        <v>D5310 - Maintenance</v>
      </c>
      <c r="S768" s="104" t="str">
        <f>VLOOKUP($Q768,[9]Map!$D:$F,3,FALSE)</f>
        <v>D5310 - Maintenance</v>
      </c>
      <c r="T768" s="245" t="str">
        <f>VLOOKUP(D768,[9]Map!$A$12:$B$21,2,FALSE)</f>
        <v>Inv. VAT zero rating</v>
      </c>
      <c r="U768" s="5"/>
      <c r="V768" s="1" t="s">
        <v>688</v>
      </c>
      <c r="W768" s="1" t="s">
        <v>754</v>
      </c>
      <c r="X768" s="1" t="s">
        <v>755</v>
      </c>
    </row>
    <row r="769" spans="1:24" hidden="1" x14ac:dyDescent="0.15">
      <c r="A769" s="1" t="s">
        <v>185</v>
      </c>
      <c r="B769" s="1" t="s">
        <v>406</v>
      </c>
      <c r="C769" s="1" t="s">
        <v>407</v>
      </c>
      <c r="D769" s="1" t="s">
        <v>196</v>
      </c>
      <c r="E769" s="1" t="s">
        <v>762</v>
      </c>
      <c r="F769" s="1" t="s">
        <v>139</v>
      </c>
      <c r="G769" s="1"/>
      <c r="H769" s="1"/>
      <c r="I769" s="1" t="s">
        <v>106</v>
      </c>
      <c r="J769" s="4">
        <v>45273</v>
      </c>
      <c r="K769" s="4">
        <v>45314</v>
      </c>
      <c r="L769" s="1" t="s">
        <v>63</v>
      </c>
      <c r="M769" s="5">
        <v>39.31</v>
      </c>
      <c r="N769" s="5" t="s">
        <v>64</v>
      </c>
      <c r="O769" s="5" t="s">
        <v>65</v>
      </c>
      <c r="P769" s="5" t="s">
        <v>66</v>
      </c>
      <c r="Q769" s="5" t="str">
        <f t="shared" si="11"/>
        <v>GL500.53100301</v>
      </c>
      <c r="R769" s="104" t="str">
        <f>VLOOKUP($Q769,[9]Map!$D:$F,2,FALSE)</f>
        <v>D5310 - Maintenance</v>
      </c>
      <c r="S769" s="104" t="str">
        <f>VLOOKUP($Q769,[9]Map!$D:$F,3,FALSE)</f>
        <v>D5310 - Maintenance</v>
      </c>
      <c r="T769" s="245" t="str">
        <f>VLOOKUP(D769,[9]Map!$A$12:$B$21,2,FALSE)</f>
        <v>Inv. VAT zero rating</v>
      </c>
      <c r="U769" s="5"/>
      <c r="V769" s="1" t="s">
        <v>688</v>
      </c>
      <c r="W769" s="1" t="s">
        <v>763</v>
      </c>
      <c r="X769" s="1" t="s">
        <v>764</v>
      </c>
    </row>
    <row r="770" spans="1:24" hidden="1" x14ac:dyDescent="0.15">
      <c r="A770" s="1" t="s">
        <v>185</v>
      </c>
      <c r="B770" s="1" t="s">
        <v>406</v>
      </c>
      <c r="C770" s="1" t="s">
        <v>407</v>
      </c>
      <c r="D770" s="1" t="s">
        <v>196</v>
      </c>
      <c r="E770" s="1" t="s">
        <v>762</v>
      </c>
      <c r="F770" s="1" t="s">
        <v>139</v>
      </c>
      <c r="G770" s="1" t="s">
        <v>765</v>
      </c>
      <c r="H770" s="1" t="s">
        <v>766</v>
      </c>
      <c r="I770" s="1" t="s">
        <v>106</v>
      </c>
      <c r="J770" s="4">
        <v>45196</v>
      </c>
      <c r="K770" s="4">
        <v>45314</v>
      </c>
      <c r="L770" s="1" t="s">
        <v>63</v>
      </c>
      <c r="M770" s="5">
        <v>0.01</v>
      </c>
      <c r="N770" s="5" t="s">
        <v>64</v>
      </c>
      <c r="O770" s="5" t="s">
        <v>65</v>
      </c>
      <c r="P770" s="5" t="s">
        <v>66</v>
      </c>
      <c r="Q770" s="5" t="str">
        <f t="shared" ref="Q770:Q783" si="12">CONCATENATE(P770,".",B770)</f>
        <v>GL500.53100301</v>
      </c>
      <c r="R770" s="104" t="str">
        <f>VLOOKUP($Q770,[9]Map!$D:$F,2,FALSE)</f>
        <v>D5310 - Maintenance</v>
      </c>
      <c r="S770" s="104" t="str">
        <f>VLOOKUP($Q770,[9]Map!$D:$F,3,FALSE)</f>
        <v>D5310 - Maintenance</v>
      </c>
      <c r="T770" s="245" t="str">
        <f>VLOOKUP(D770,[9]Map!$A$12:$B$21,2,FALSE)</f>
        <v>Inv. VAT zero rating</v>
      </c>
      <c r="U770" s="5"/>
      <c r="V770" s="1" t="s">
        <v>688</v>
      </c>
      <c r="W770" s="1" t="s">
        <v>767</v>
      </c>
      <c r="X770" s="1" t="s">
        <v>768</v>
      </c>
    </row>
    <row r="771" spans="1:24" hidden="1" x14ac:dyDescent="0.15">
      <c r="A771" s="1" t="s">
        <v>185</v>
      </c>
      <c r="B771" s="1" t="s">
        <v>406</v>
      </c>
      <c r="C771" s="1" t="s">
        <v>407</v>
      </c>
      <c r="D771" s="1" t="s">
        <v>196</v>
      </c>
      <c r="E771" s="1" t="s">
        <v>762</v>
      </c>
      <c r="F771" s="1" t="s">
        <v>139</v>
      </c>
      <c r="G771" s="1"/>
      <c r="H771" s="1"/>
      <c r="I771" s="1" t="s">
        <v>106</v>
      </c>
      <c r="J771" s="4">
        <v>45196</v>
      </c>
      <c r="K771" s="4">
        <v>45314</v>
      </c>
      <c r="L771" s="1" t="s">
        <v>63</v>
      </c>
      <c r="M771" s="5">
        <v>26.56</v>
      </c>
      <c r="N771" s="5" t="s">
        <v>64</v>
      </c>
      <c r="O771" s="5" t="s">
        <v>65</v>
      </c>
      <c r="P771" s="5" t="s">
        <v>66</v>
      </c>
      <c r="Q771" s="5" t="str">
        <f t="shared" si="12"/>
        <v>GL500.53100301</v>
      </c>
      <c r="R771" s="104" t="str">
        <f>VLOOKUP($Q771,[9]Map!$D:$F,2,FALSE)</f>
        <v>D5310 - Maintenance</v>
      </c>
      <c r="S771" s="104" t="str">
        <f>VLOOKUP($Q771,[9]Map!$D:$F,3,FALSE)</f>
        <v>D5310 - Maintenance</v>
      </c>
      <c r="T771" s="245" t="str">
        <f>VLOOKUP(D771,[9]Map!$A$12:$B$21,2,FALSE)</f>
        <v>Inv. VAT zero rating</v>
      </c>
      <c r="U771" s="5"/>
      <c r="V771" s="1" t="s">
        <v>688</v>
      </c>
      <c r="W771" s="1" t="s">
        <v>767</v>
      </c>
      <c r="X771" s="1" t="s">
        <v>768</v>
      </c>
    </row>
    <row r="772" spans="1:24" hidden="1" x14ac:dyDescent="0.15">
      <c r="A772" s="1" t="s">
        <v>187</v>
      </c>
      <c r="B772" s="1" t="s">
        <v>412</v>
      </c>
      <c r="C772" s="1" t="s">
        <v>413</v>
      </c>
      <c r="D772" s="1" t="s">
        <v>196</v>
      </c>
      <c r="E772" s="1" t="s">
        <v>769</v>
      </c>
      <c r="F772" s="1" t="s">
        <v>139</v>
      </c>
      <c r="G772" s="1"/>
      <c r="H772" s="1"/>
      <c r="I772" s="1" t="s">
        <v>106</v>
      </c>
      <c r="J772" s="4">
        <v>45261</v>
      </c>
      <c r="K772" s="4">
        <v>45314</v>
      </c>
      <c r="L772" s="1" t="s">
        <v>63</v>
      </c>
      <c r="M772" s="5">
        <v>165</v>
      </c>
      <c r="N772" s="5" t="s">
        <v>64</v>
      </c>
      <c r="O772" s="5" t="s">
        <v>65</v>
      </c>
      <c r="P772" s="5" t="s">
        <v>66</v>
      </c>
      <c r="Q772" s="5" t="str">
        <f t="shared" si="12"/>
        <v>GL500.51900016</v>
      </c>
      <c r="R772" s="104" t="str">
        <f>VLOOKUP($Q772,[9]Map!$D:$F,2,FALSE)</f>
        <v>D5100 - Utilities Consumables &amp; Materials</v>
      </c>
      <c r="S772" s="104" t="str">
        <f>VLOOKUP($Q772,[9]Map!$D:$F,3,FALSE)</f>
        <v>AC5145 - Technology Purchases</v>
      </c>
      <c r="T772" s="245" t="str">
        <f>VLOOKUP(D772,[9]Map!$A$12:$B$21,2,FALSE)</f>
        <v>Inv. VAT zero rating</v>
      </c>
      <c r="U772" s="5"/>
      <c r="V772" s="1" t="s">
        <v>693</v>
      </c>
      <c r="W772" s="1" t="s">
        <v>770</v>
      </c>
      <c r="X772" s="1" t="s">
        <v>771</v>
      </c>
    </row>
    <row r="773" spans="1:24" hidden="1" x14ac:dyDescent="0.15">
      <c r="A773" s="1" t="s">
        <v>187</v>
      </c>
      <c r="B773" s="1" t="s">
        <v>342</v>
      </c>
      <c r="C773" s="1" t="s">
        <v>343</v>
      </c>
      <c r="D773" s="1" t="s">
        <v>196</v>
      </c>
      <c r="E773" s="1" t="s">
        <v>769</v>
      </c>
      <c r="F773" s="1" t="s">
        <v>139</v>
      </c>
      <c r="G773" s="1"/>
      <c r="H773" s="1"/>
      <c r="I773" s="1" t="s">
        <v>106</v>
      </c>
      <c r="J773" s="4">
        <v>45281</v>
      </c>
      <c r="K773" s="4">
        <v>45316</v>
      </c>
      <c r="L773" s="1" t="s">
        <v>63</v>
      </c>
      <c r="M773" s="5">
        <v>2460</v>
      </c>
      <c r="N773" s="5" t="s">
        <v>64</v>
      </c>
      <c r="O773" s="5" t="s">
        <v>65</v>
      </c>
      <c r="P773" s="5" t="s">
        <v>66</v>
      </c>
      <c r="Q773" s="5" t="str">
        <f t="shared" si="12"/>
        <v>GL500.53800009</v>
      </c>
      <c r="R773" s="104" t="str">
        <f>VLOOKUP($Q773,[9]Map!$D:$F,2,FALSE)</f>
        <v>S5383 - Professional Fees &amp; Consultancy Total</v>
      </c>
      <c r="S773" s="104" t="str">
        <f>VLOOKUP($Q773,[9]Map!$D:$F,3,FALSE)</f>
        <v>D5383 - Professional Fees &amp; Consultancy</v>
      </c>
      <c r="T773" s="245" t="str">
        <f>VLOOKUP(D773,[9]Map!$A$12:$B$21,2,FALSE)</f>
        <v>Inv. VAT zero rating</v>
      </c>
      <c r="U773" s="5"/>
      <c r="V773" s="1" t="s">
        <v>693</v>
      </c>
      <c r="W773" s="1" t="s">
        <v>772</v>
      </c>
      <c r="X773" s="1" t="s">
        <v>773</v>
      </c>
    </row>
    <row r="774" spans="1:24" hidden="1" x14ac:dyDescent="0.15">
      <c r="A774" s="1" t="s">
        <v>185</v>
      </c>
      <c r="B774" s="1" t="s">
        <v>774</v>
      </c>
      <c r="C774" s="1" t="s">
        <v>528</v>
      </c>
      <c r="D774" s="1" t="s">
        <v>203</v>
      </c>
      <c r="E774" s="1" t="s">
        <v>775</v>
      </c>
      <c r="F774" s="1" t="s">
        <v>139</v>
      </c>
      <c r="G774" s="1"/>
      <c r="H774" s="1"/>
      <c r="I774" s="1" t="s">
        <v>106</v>
      </c>
      <c r="J774" s="4">
        <v>45322</v>
      </c>
      <c r="K774" s="4">
        <v>45322</v>
      </c>
      <c r="L774" s="1" t="s">
        <v>63</v>
      </c>
      <c r="M774" s="5">
        <v>6405.3</v>
      </c>
      <c r="N774" s="5" t="s">
        <v>64</v>
      </c>
      <c r="O774" s="5" t="s">
        <v>65</v>
      </c>
      <c r="P774" s="5" t="s">
        <v>66</v>
      </c>
      <c r="Q774" s="5" t="str">
        <f t="shared" si="12"/>
        <v>GL500.61200010</v>
      </c>
      <c r="R774" s="104" t="str">
        <f>VLOOKUP($Q774,[9]Map!$D:$F,2,FALSE)</f>
        <v>D6500 - Total Depreciation &amp; Amortization Net</v>
      </c>
      <c r="S774" s="104" t="str">
        <f>VLOOKUP($Q774,[9]Map!$D:$F,3,FALSE)</f>
        <v>AC6100 - Depr Tangible Fixed Assets</v>
      </c>
      <c r="T774" s="245" t="str">
        <f>VLOOKUP(D774,[9]Map!$A$12:$B$21,2,FALSE)</f>
        <v>FixAssetDepreciation</v>
      </c>
      <c r="U774" s="5"/>
      <c r="V774" s="1" t="s">
        <v>776</v>
      </c>
      <c r="W774" s="1" t="s">
        <v>777</v>
      </c>
      <c r="X774" s="1" t="s">
        <v>139</v>
      </c>
    </row>
    <row r="775" spans="1:24" hidden="1" x14ac:dyDescent="0.15">
      <c r="A775" s="1" t="s">
        <v>185</v>
      </c>
      <c r="B775" s="1" t="s">
        <v>774</v>
      </c>
      <c r="C775" s="1" t="s">
        <v>528</v>
      </c>
      <c r="D775" s="1" t="s">
        <v>203</v>
      </c>
      <c r="E775" s="1" t="s">
        <v>775</v>
      </c>
      <c r="F775" s="1" t="s">
        <v>330</v>
      </c>
      <c r="G775" s="1"/>
      <c r="H775" s="1"/>
      <c r="I775" s="1" t="s">
        <v>106</v>
      </c>
      <c r="J775" s="4">
        <v>45351</v>
      </c>
      <c r="K775" s="4">
        <v>45351</v>
      </c>
      <c r="L775" s="1" t="s">
        <v>63</v>
      </c>
      <c r="M775" s="5">
        <v>6405.3</v>
      </c>
      <c r="N775" s="5" t="s">
        <v>64</v>
      </c>
      <c r="O775" s="5" t="s">
        <v>65</v>
      </c>
      <c r="P775" s="5" t="s">
        <v>66</v>
      </c>
      <c r="Q775" s="5" t="str">
        <f t="shared" si="12"/>
        <v>GL500.61200010</v>
      </c>
      <c r="R775" s="104" t="str">
        <f>VLOOKUP($Q775,[9]Map!$D:$F,2,FALSE)</f>
        <v>D6500 - Total Depreciation &amp; Amortization Net</v>
      </c>
      <c r="S775" s="104" t="str">
        <f>VLOOKUP($Q775,[9]Map!$D:$F,3,FALSE)</f>
        <v>AC6100 - Depr Tangible Fixed Assets</v>
      </c>
      <c r="T775" s="245" t="str">
        <f>VLOOKUP(D775,[9]Map!$A$12:$B$21,2,FALSE)</f>
        <v>FixAssetDepreciation</v>
      </c>
      <c r="U775" s="5"/>
      <c r="V775" s="1" t="s">
        <v>776</v>
      </c>
      <c r="W775" s="1" t="s">
        <v>778</v>
      </c>
      <c r="X775" s="1" t="s">
        <v>779</v>
      </c>
    </row>
    <row r="776" spans="1:24" hidden="1" x14ac:dyDescent="0.15">
      <c r="A776" s="1" t="s">
        <v>185</v>
      </c>
      <c r="B776" s="1" t="s">
        <v>527</v>
      </c>
      <c r="C776" s="1" t="s">
        <v>528</v>
      </c>
      <c r="D776" s="1" t="s">
        <v>203</v>
      </c>
      <c r="E776" s="1" t="s">
        <v>775</v>
      </c>
      <c r="F776" s="1" t="s">
        <v>139</v>
      </c>
      <c r="G776" s="1"/>
      <c r="H776" s="1"/>
      <c r="I776" s="1" t="s">
        <v>106</v>
      </c>
      <c r="J776" s="4">
        <v>45322</v>
      </c>
      <c r="K776" s="4">
        <v>45322</v>
      </c>
      <c r="L776" s="1" t="s">
        <v>63</v>
      </c>
      <c r="M776" s="5">
        <v>8909.2900000000009</v>
      </c>
      <c r="N776" s="5" t="s">
        <v>64</v>
      </c>
      <c r="O776" s="5" t="s">
        <v>65</v>
      </c>
      <c r="P776" s="5" t="s">
        <v>66</v>
      </c>
      <c r="Q776" s="5" t="str">
        <f t="shared" si="12"/>
        <v>GL500.61200030</v>
      </c>
      <c r="R776" s="104" t="str">
        <f>VLOOKUP($Q776,[9]Map!$D:$F,2,FALSE)</f>
        <v>D6500 - Total Depreciation &amp; Amortization Net</v>
      </c>
      <c r="S776" s="104" t="str">
        <f>VLOOKUP($Q776,[9]Map!$D:$F,3,FALSE)</f>
        <v>AC6100 - Depr Tangible Fixed Assets</v>
      </c>
      <c r="T776" s="245" t="str">
        <f>VLOOKUP(D776,[9]Map!$A$12:$B$21,2,FALSE)</f>
        <v>FixAssetDepreciation</v>
      </c>
      <c r="U776" s="5"/>
      <c r="V776" s="1" t="s">
        <v>776</v>
      </c>
      <c r="W776" s="1" t="s">
        <v>777</v>
      </c>
      <c r="X776" s="1" t="s">
        <v>139</v>
      </c>
    </row>
    <row r="777" spans="1:24" hidden="1" x14ac:dyDescent="0.15">
      <c r="A777" s="1" t="s">
        <v>185</v>
      </c>
      <c r="B777" s="1" t="s">
        <v>527</v>
      </c>
      <c r="C777" s="1" t="s">
        <v>528</v>
      </c>
      <c r="D777" s="1" t="s">
        <v>203</v>
      </c>
      <c r="E777" s="1" t="s">
        <v>775</v>
      </c>
      <c r="F777" s="1" t="s">
        <v>330</v>
      </c>
      <c r="G777" s="1"/>
      <c r="H777" s="1"/>
      <c r="I777" s="1" t="s">
        <v>106</v>
      </c>
      <c r="J777" s="4">
        <v>45351</v>
      </c>
      <c r="K777" s="4">
        <v>45351</v>
      </c>
      <c r="L777" s="1" t="s">
        <v>63</v>
      </c>
      <c r="M777" s="5">
        <v>8909.34</v>
      </c>
      <c r="N777" s="5" t="s">
        <v>64</v>
      </c>
      <c r="O777" s="5" t="s">
        <v>65</v>
      </c>
      <c r="P777" s="5" t="s">
        <v>66</v>
      </c>
      <c r="Q777" s="5" t="str">
        <f t="shared" si="12"/>
        <v>GL500.61200030</v>
      </c>
      <c r="R777" s="104" t="str">
        <f>VLOOKUP($Q777,[9]Map!$D:$F,2,FALSE)</f>
        <v>D6500 - Total Depreciation &amp; Amortization Net</v>
      </c>
      <c r="S777" s="104" t="str">
        <f>VLOOKUP($Q777,[9]Map!$D:$F,3,FALSE)</f>
        <v>AC6100 - Depr Tangible Fixed Assets</v>
      </c>
      <c r="T777" s="245" t="str">
        <f>VLOOKUP(D777,[9]Map!$A$12:$B$21,2,FALSE)</f>
        <v>FixAssetDepreciation</v>
      </c>
      <c r="U777" s="5"/>
      <c r="V777" s="1" t="s">
        <v>776</v>
      </c>
      <c r="W777" s="1" t="s">
        <v>778</v>
      </c>
      <c r="X777" s="1" t="s">
        <v>779</v>
      </c>
    </row>
    <row r="778" spans="1:24" hidden="1" x14ac:dyDescent="0.15">
      <c r="A778" s="1" t="s">
        <v>185</v>
      </c>
      <c r="B778" s="1" t="s">
        <v>529</v>
      </c>
      <c r="C778" s="1" t="s">
        <v>530</v>
      </c>
      <c r="D778" s="1" t="s">
        <v>203</v>
      </c>
      <c r="E778" s="1" t="s">
        <v>775</v>
      </c>
      <c r="F778" s="1" t="s">
        <v>139</v>
      </c>
      <c r="G778" s="1"/>
      <c r="H778" s="1"/>
      <c r="I778" s="1" t="s">
        <v>106</v>
      </c>
      <c r="J778" s="4">
        <v>45322</v>
      </c>
      <c r="K778" s="4">
        <v>45322</v>
      </c>
      <c r="L778" s="1" t="s">
        <v>63</v>
      </c>
      <c r="M778" s="5">
        <v>73.27</v>
      </c>
      <c r="N778" s="5" t="s">
        <v>64</v>
      </c>
      <c r="O778" s="5" t="s">
        <v>65</v>
      </c>
      <c r="P778" s="5" t="s">
        <v>66</v>
      </c>
      <c r="Q778" s="5" t="str">
        <f t="shared" si="12"/>
        <v>GL500.61300000</v>
      </c>
      <c r="R778" s="104" t="str">
        <f>VLOOKUP($Q778,[9]Map!$D:$F,2,FALSE)</f>
        <v>D6500 - Total Depreciation &amp; Amortization Net</v>
      </c>
      <c r="S778" s="104" t="str">
        <f>VLOOKUP($Q778,[9]Map!$D:$F,3,FALSE)</f>
        <v>AC6100 - Depr Tangible Fixed Assets</v>
      </c>
      <c r="T778" s="245" t="str">
        <f>VLOOKUP(D778,[9]Map!$A$12:$B$21,2,FALSE)</f>
        <v>FixAssetDepreciation</v>
      </c>
      <c r="U778" s="5"/>
      <c r="V778" s="1" t="s">
        <v>776</v>
      </c>
      <c r="W778" s="1" t="s">
        <v>777</v>
      </c>
      <c r="X778" s="1" t="s">
        <v>139</v>
      </c>
    </row>
    <row r="779" spans="1:24" hidden="1" x14ac:dyDescent="0.15">
      <c r="A779" s="1" t="s">
        <v>185</v>
      </c>
      <c r="B779" s="1" t="s">
        <v>529</v>
      </c>
      <c r="C779" s="1" t="s">
        <v>530</v>
      </c>
      <c r="D779" s="1" t="s">
        <v>203</v>
      </c>
      <c r="E779" s="1" t="s">
        <v>775</v>
      </c>
      <c r="F779" s="1" t="s">
        <v>330</v>
      </c>
      <c r="G779" s="1"/>
      <c r="H779" s="1"/>
      <c r="I779" s="1" t="s">
        <v>106</v>
      </c>
      <c r="J779" s="4">
        <v>45351</v>
      </c>
      <c r="K779" s="4">
        <v>45351</v>
      </c>
      <c r="L779" s="1" t="s">
        <v>63</v>
      </c>
      <c r="M779" s="5">
        <v>73.28</v>
      </c>
      <c r="N779" s="5" t="s">
        <v>64</v>
      </c>
      <c r="O779" s="5" t="s">
        <v>65</v>
      </c>
      <c r="P779" s="5" t="s">
        <v>66</v>
      </c>
      <c r="Q779" s="5" t="str">
        <f t="shared" si="12"/>
        <v>GL500.61300000</v>
      </c>
      <c r="R779" s="104" t="str">
        <f>VLOOKUP($Q779,[9]Map!$D:$F,2,FALSE)</f>
        <v>D6500 - Total Depreciation &amp; Amortization Net</v>
      </c>
      <c r="S779" s="104" t="str">
        <f>VLOOKUP($Q779,[9]Map!$D:$F,3,FALSE)</f>
        <v>AC6100 - Depr Tangible Fixed Assets</v>
      </c>
      <c r="T779" s="245" t="str">
        <f>VLOOKUP(D779,[9]Map!$A$12:$B$21,2,FALSE)</f>
        <v>FixAssetDepreciation</v>
      </c>
      <c r="U779" s="5"/>
      <c r="V779" s="1" t="s">
        <v>776</v>
      </c>
      <c r="W779" s="1" t="s">
        <v>778</v>
      </c>
      <c r="X779" s="1" t="s">
        <v>779</v>
      </c>
    </row>
    <row r="780" spans="1:24" hidden="1" x14ac:dyDescent="0.15">
      <c r="A780" s="1" t="s">
        <v>185</v>
      </c>
      <c r="B780" s="1" t="s">
        <v>531</v>
      </c>
      <c r="C780" s="1" t="s">
        <v>532</v>
      </c>
      <c r="D780" s="1" t="s">
        <v>203</v>
      </c>
      <c r="E780" s="1" t="s">
        <v>775</v>
      </c>
      <c r="F780" s="1" t="s">
        <v>139</v>
      </c>
      <c r="G780" s="1"/>
      <c r="H780" s="1"/>
      <c r="I780" s="1" t="s">
        <v>106</v>
      </c>
      <c r="J780" s="4">
        <v>45322</v>
      </c>
      <c r="K780" s="4">
        <v>45322</v>
      </c>
      <c r="L780" s="1" t="s">
        <v>63</v>
      </c>
      <c r="M780" s="5">
        <v>52251.49</v>
      </c>
      <c r="N780" s="5" t="s">
        <v>64</v>
      </c>
      <c r="O780" s="5" t="s">
        <v>65</v>
      </c>
      <c r="P780" s="5" t="s">
        <v>66</v>
      </c>
      <c r="Q780" s="5" t="str">
        <f t="shared" si="12"/>
        <v>GL500.61500000</v>
      </c>
      <c r="R780" s="104" t="str">
        <f>VLOOKUP($Q780,[9]Map!$D:$F,2,FALSE)</f>
        <v>D6500 - Total Depreciation &amp; Amortization Net</v>
      </c>
      <c r="S780" s="104" t="str">
        <f>VLOOKUP($Q780,[9]Map!$D:$F,3,FALSE)</f>
        <v>AC6100 - Depr Tangible Fixed Assets</v>
      </c>
      <c r="T780" s="245" t="str">
        <f>VLOOKUP(D780,[9]Map!$A$12:$B$21,2,FALSE)</f>
        <v>FixAssetDepreciation</v>
      </c>
      <c r="U780" s="5"/>
      <c r="V780" s="1" t="s">
        <v>776</v>
      </c>
      <c r="W780" s="1" t="s">
        <v>777</v>
      </c>
      <c r="X780" s="1" t="s">
        <v>139</v>
      </c>
    </row>
    <row r="781" spans="1:24" hidden="1" x14ac:dyDescent="0.15">
      <c r="A781" s="1" t="s">
        <v>185</v>
      </c>
      <c r="B781" s="1" t="s">
        <v>531</v>
      </c>
      <c r="C781" s="1" t="s">
        <v>532</v>
      </c>
      <c r="D781" s="1" t="s">
        <v>203</v>
      </c>
      <c r="E781" s="1" t="s">
        <v>775</v>
      </c>
      <c r="F781" s="1" t="s">
        <v>330</v>
      </c>
      <c r="G781" s="1"/>
      <c r="H781" s="1"/>
      <c r="I781" s="1" t="s">
        <v>106</v>
      </c>
      <c r="J781" s="4">
        <v>45351</v>
      </c>
      <c r="K781" s="4">
        <v>45351</v>
      </c>
      <c r="L781" s="1" t="s">
        <v>63</v>
      </c>
      <c r="M781" s="5">
        <v>51889.01</v>
      </c>
      <c r="N781" s="5" t="s">
        <v>64</v>
      </c>
      <c r="O781" s="5" t="s">
        <v>65</v>
      </c>
      <c r="P781" s="5" t="s">
        <v>66</v>
      </c>
      <c r="Q781" s="5" t="str">
        <f t="shared" si="12"/>
        <v>GL500.61500000</v>
      </c>
      <c r="R781" s="104" t="str">
        <f>VLOOKUP($Q781,[9]Map!$D:$F,2,FALSE)</f>
        <v>D6500 - Total Depreciation &amp; Amortization Net</v>
      </c>
      <c r="S781" s="104" t="str">
        <f>VLOOKUP($Q781,[9]Map!$D:$F,3,FALSE)</f>
        <v>AC6100 - Depr Tangible Fixed Assets</v>
      </c>
      <c r="T781" s="245" t="str">
        <f>VLOOKUP(D781,[9]Map!$A$12:$B$21,2,FALSE)</f>
        <v>FixAssetDepreciation</v>
      </c>
      <c r="U781" s="5"/>
      <c r="V781" s="1" t="s">
        <v>776</v>
      </c>
      <c r="W781" s="1" t="s">
        <v>778</v>
      </c>
      <c r="X781" s="1" t="s">
        <v>779</v>
      </c>
    </row>
    <row r="782" spans="1:24" hidden="1" x14ac:dyDescent="0.15">
      <c r="A782" s="1" t="s">
        <v>185</v>
      </c>
      <c r="B782" s="1" t="s">
        <v>533</v>
      </c>
      <c r="C782" s="1" t="s">
        <v>534</v>
      </c>
      <c r="D782" s="1" t="s">
        <v>203</v>
      </c>
      <c r="E782" s="1" t="s">
        <v>775</v>
      </c>
      <c r="F782" s="1" t="s">
        <v>139</v>
      </c>
      <c r="G782" s="1"/>
      <c r="H782" s="1"/>
      <c r="I782" s="1" t="s">
        <v>106</v>
      </c>
      <c r="J782" s="4">
        <v>45322</v>
      </c>
      <c r="K782" s="4">
        <v>45322</v>
      </c>
      <c r="L782" s="1" t="s">
        <v>63</v>
      </c>
      <c r="M782" s="5">
        <v>9732.76</v>
      </c>
      <c r="N782" s="5" t="s">
        <v>64</v>
      </c>
      <c r="O782" s="5" t="s">
        <v>65</v>
      </c>
      <c r="P782" s="5" t="s">
        <v>66</v>
      </c>
      <c r="Q782" s="5" t="str">
        <f t="shared" si="12"/>
        <v>GL500.61650020</v>
      </c>
      <c r="R782" s="104" t="str">
        <f>VLOOKUP($Q782,[9]Map!$D:$F,2,FALSE)</f>
        <v>D6500 - Total Depreciation &amp; Amortization Net</v>
      </c>
      <c r="S782" s="104" t="str">
        <f>VLOOKUP($Q782,[9]Map!$D:$F,3,FALSE)</f>
        <v>AC6100 - Depr Tangible Fixed Assets</v>
      </c>
      <c r="T782" s="245" t="str">
        <f>VLOOKUP(D782,[9]Map!$A$12:$B$21,2,FALSE)</f>
        <v>FixAssetDepreciation</v>
      </c>
      <c r="U782" s="5"/>
      <c r="V782" s="1" t="s">
        <v>776</v>
      </c>
      <c r="W782" s="1" t="s">
        <v>777</v>
      </c>
      <c r="X782" s="1" t="s">
        <v>139</v>
      </c>
    </row>
    <row r="783" spans="1:24" hidden="1" x14ac:dyDescent="0.15">
      <c r="A783" s="1" t="s">
        <v>185</v>
      </c>
      <c r="B783" s="1" t="s">
        <v>533</v>
      </c>
      <c r="C783" s="1" t="s">
        <v>534</v>
      </c>
      <c r="D783" s="1" t="s">
        <v>203</v>
      </c>
      <c r="E783" s="1" t="s">
        <v>775</v>
      </c>
      <c r="F783" s="1" t="s">
        <v>330</v>
      </c>
      <c r="G783" s="1"/>
      <c r="H783" s="1"/>
      <c r="I783" s="1" t="s">
        <v>106</v>
      </c>
      <c r="J783" s="4">
        <v>45351</v>
      </c>
      <c r="K783" s="4">
        <v>45351</v>
      </c>
      <c r="L783" s="1" t="s">
        <v>63</v>
      </c>
      <c r="M783" s="5">
        <v>9732.7800000000007</v>
      </c>
      <c r="N783" s="5" t="s">
        <v>64</v>
      </c>
      <c r="O783" s="5" t="s">
        <v>65</v>
      </c>
      <c r="P783" s="5" t="s">
        <v>66</v>
      </c>
      <c r="Q783" s="5" t="str">
        <f t="shared" si="12"/>
        <v>GL500.61650020</v>
      </c>
      <c r="R783" s="104" t="str">
        <f>VLOOKUP($Q783,[9]Map!$D:$F,2,FALSE)</f>
        <v>D6500 - Total Depreciation &amp; Amortization Net</v>
      </c>
      <c r="S783" s="104" t="str">
        <f>VLOOKUP($Q783,[9]Map!$D:$F,3,FALSE)</f>
        <v>AC6100 - Depr Tangible Fixed Assets</v>
      </c>
      <c r="T783" s="245" t="str">
        <f>VLOOKUP(D783,[9]Map!$A$12:$B$21,2,FALSE)</f>
        <v>FixAssetDepreciation</v>
      </c>
      <c r="U783" s="5"/>
      <c r="V783" s="1" t="s">
        <v>776</v>
      </c>
      <c r="W783" s="1" t="s">
        <v>778</v>
      </c>
      <c r="X783" s="1" t="s">
        <v>779</v>
      </c>
    </row>
    <row r="785" spans="13:13" x14ac:dyDescent="0.15">
      <c r="M785" s="244">
        <f>SUBTOTAL(9,M2:M783)</f>
        <v>-5580.7000000000116</v>
      </c>
    </row>
  </sheetData>
  <autoFilter ref="A1:AA783" xr:uid="{CE5C31E2-BDF3-4286-8CDD-3BEEBD2C40B1}">
    <filterColumn colId="0">
      <filters>
        <filter val="UP000075"/>
      </filters>
    </filterColumn>
    <filterColumn colId="5">
      <filters>
        <filter val="2"/>
      </filters>
    </filterColumn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F3B4F-2428-4FE4-80BF-542112D6AC2D}">
  <dimension ref="A1:I92"/>
  <sheetViews>
    <sheetView workbookViewId="0">
      <selection activeCell="I45" sqref="I45"/>
    </sheetView>
  </sheetViews>
  <sheetFormatPr defaultColWidth="8.76171875" defaultRowHeight="15" x14ac:dyDescent="0.2"/>
  <cols>
    <col min="1" max="1" width="39.10546875" style="106" bestFit="1" customWidth="1"/>
    <col min="2" max="2" width="43.82421875" style="106" bestFit="1" customWidth="1"/>
    <col min="3" max="3" width="3.7734375" style="106" customWidth="1"/>
    <col min="4" max="4" width="14.5625" style="129" bestFit="1" customWidth="1"/>
    <col min="5" max="5" width="40.05078125" style="106" bestFit="1" customWidth="1"/>
    <col min="6" max="6" width="36.140625" style="106" bestFit="1" customWidth="1"/>
    <col min="7" max="16384" width="8.76171875" style="106"/>
  </cols>
  <sheetData>
    <row r="1" spans="1:7" x14ac:dyDescent="0.2">
      <c r="A1" s="106" t="s">
        <v>166</v>
      </c>
      <c r="B1" s="107" t="s">
        <v>167</v>
      </c>
      <c r="D1" s="108" t="s">
        <v>93</v>
      </c>
      <c r="E1" s="109" t="s">
        <v>59</v>
      </c>
      <c r="F1" s="109" t="s">
        <v>60</v>
      </c>
    </row>
    <row r="2" spans="1:7" x14ac:dyDescent="0.2">
      <c r="A2" s="106" t="s">
        <v>168</v>
      </c>
      <c r="B2" s="110" t="s">
        <v>169</v>
      </c>
      <c r="D2" s="111" t="s">
        <v>170</v>
      </c>
      <c r="E2" s="107" t="s">
        <v>171</v>
      </c>
      <c r="F2" s="107" t="s">
        <v>171</v>
      </c>
      <c r="G2" s="112"/>
    </row>
    <row r="3" spans="1:7" x14ac:dyDescent="0.2">
      <c r="A3" s="106" t="s">
        <v>172</v>
      </c>
      <c r="B3" s="107" t="s">
        <v>173</v>
      </c>
      <c r="D3" s="113" t="s">
        <v>174</v>
      </c>
      <c r="E3" s="107" t="s">
        <v>171</v>
      </c>
      <c r="F3" s="107" t="s">
        <v>171</v>
      </c>
      <c r="G3" s="112"/>
    </row>
    <row r="4" spans="1:7" x14ac:dyDescent="0.2">
      <c r="A4" s="106" t="s">
        <v>175</v>
      </c>
      <c r="B4" s="107" t="s">
        <v>176</v>
      </c>
      <c r="D4" s="114" t="s">
        <v>177</v>
      </c>
      <c r="E4" s="107" t="s">
        <v>171</v>
      </c>
      <c r="F4" s="107" t="s">
        <v>171</v>
      </c>
      <c r="G4" s="115"/>
    </row>
    <row r="5" spans="1:7" x14ac:dyDescent="0.2">
      <c r="A5" s="106" t="s">
        <v>178</v>
      </c>
      <c r="B5" s="107" t="s">
        <v>179</v>
      </c>
      <c r="D5" s="106" t="s">
        <v>180</v>
      </c>
      <c r="E5" s="110" t="s">
        <v>67</v>
      </c>
      <c r="F5" s="110" t="s">
        <v>68</v>
      </c>
    </row>
    <row r="6" spans="1:7" x14ac:dyDescent="0.2">
      <c r="A6" s="106" t="s">
        <v>98</v>
      </c>
      <c r="B6" s="110" t="s">
        <v>181</v>
      </c>
      <c r="D6" s="116" t="s">
        <v>79</v>
      </c>
      <c r="E6" s="110" t="s">
        <v>67</v>
      </c>
      <c r="F6" s="110" t="s">
        <v>68</v>
      </c>
    </row>
    <row r="7" spans="1:7" x14ac:dyDescent="0.2">
      <c r="A7" s="106" t="s">
        <v>182</v>
      </c>
      <c r="B7" s="110" t="s">
        <v>183</v>
      </c>
      <c r="D7" s="114" t="s">
        <v>184</v>
      </c>
      <c r="E7" s="107" t="s">
        <v>144</v>
      </c>
      <c r="F7" s="107" t="s">
        <v>145</v>
      </c>
    </row>
    <row r="8" spans="1:7" x14ac:dyDescent="0.2">
      <c r="A8" s="106" t="s">
        <v>185</v>
      </c>
      <c r="B8" s="107" t="s">
        <v>186</v>
      </c>
      <c r="D8" s="116" t="s">
        <v>143</v>
      </c>
      <c r="E8" s="110" t="s">
        <v>144</v>
      </c>
      <c r="F8" s="110" t="s">
        <v>145</v>
      </c>
    </row>
    <row r="9" spans="1:7" x14ac:dyDescent="0.2">
      <c r="A9" s="106" t="s">
        <v>187</v>
      </c>
      <c r="B9" s="110" t="s">
        <v>188</v>
      </c>
      <c r="D9" s="116" t="s">
        <v>189</v>
      </c>
      <c r="E9" s="110" t="s">
        <v>144</v>
      </c>
      <c r="F9" s="110" t="s">
        <v>145</v>
      </c>
    </row>
    <row r="10" spans="1:7" x14ac:dyDescent="0.2">
      <c r="A10" s="106" t="s">
        <v>190</v>
      </c>
      <c r="B10" s="117" t="s">
        <v>191</v>
      </c>
      <c r="D10" s="113" t="s">
        <v>192</v>
      </c>
      <c r="E10" s="107" t="s">
        <v>144</v>
      </c>
      <c r="F10" s="107" t="s">
        <v>157</v>
      </c>
    </row>
    <row r="11" spans="1:7" x14ac:dyDescent="0.2">
      <c r="A11" s="118" t="s">
        <v>93</v>
      </c>
      <c r="B11" s="119" t="s">
        <v>95</v>
      </c>
      <c r="D11" s="111" t="s">
        <v>193</v>
      </c>
      <c r="E11" s="107" t="s">
        <v>144</v>
      </c>
      <c r="F11" s="107" t="s">
        <v>157</v>
      </c>
    </row>
    <row r="12" spans="1:7" x14ac:dyDescent="0.2">
      <c r="A12" s="118" t="s">
        <v>71</v>
      </c>
      <c r="B12" s="120" t="s">
        <v>76</v>
      </c>
      <c r="D12" s="114" t="s">
        <v>194</v>
      </c>
      <c r="E12" s="107" t="s">
        <v>144</v>
      </c>
      <c r="F12" s="107" t="s">
        <v>157</v>
      </c>
    </row>
    <row r="13" spans="1:7" x14ac:dyDescent="0.2">
      <c r="A13" s="118" t="s">
        <v>62</v>
      </c>
      <c r="B13" s="119" t="s">
        <v>69</v>
      </c>
      <c r="D13" s="114" t="s">
        <v>195</v>
      </c>
      <c r="E13" s="107" t="s">
        <v>144</v>
      </c>
      <c r="F13" s="107" t="s">
        <v>157</v>
      </c>
    </row>
    <row r="14" spans="1:7" x14ac:dyDescent="0.2">
      <c r="A14" s="118" t="s">
        <v>155</v>
      </c>
      <c r="B14" s="120" t="s">
        <v>158</v>
      </c>
      <c r="D14" s="116" t="s">
        <v>159</v>
      </c>
      <c r="E14" s="110" t="s">
        <v>144</v>
      </c>
      <c r="F14" s="110" t="s">
        <v>157</v>
      </c>
    </row>
    <row r="15" spans="1:7" x14ac:dyDescent="0.2">
      <c r="A15" s="118" t="s">
        <v>132</v>
      </c>
      <c r="B15" s="120" t="s">
        <v>136</v>
      </c>
      <c r="D15" s="114" t="s">
        <v>146</v>
      </c>
      <c r="E15" s="107" t="s">
        <v>144</v>
      </c>
      <c r="F15" s="107" t="s">
        <v>145</v>
      </c>
    </row>
    <row r="16" spans="1:7" x14ac:dyDescent="0.2">
      <c r="A16" s="118" t="s">
        <v>196</v>
      </c>
      <c r="B16" s="120" t="s">
        <v>197</v>
      </c>
      <c r="D16" s="114" t="s">
        <v>198</v>
      </c>
      <c r="E16" s="107" t="s">
        <v>144</v>
      </c>
      <c r="F16" s="107" t="s">
        <v>145</v>
      </c>
    </row>
    <row r="17" spans="1:6" x14ac:dyDescent="0.2">
      <c r="A17" s="118" t="s">
        <v>138</v>
      </c>
      <c r="B17" s="120" t="s">
        <v>142</v>
      </c>
      <c r="D17" s="114" t="s">
        <v>199</v>
      </c>
      <c r="E17" s="107" t="s">
        <v>144</v>
      </c>
      <c r="F17" s="107" t="s">
        <v>157</v>
      </c>
    </row>
    <row r="18" spans="1:6" x14ac:dyDescent="0.2">
      <c r="A18" s="118" t="s">
        <v>200</v>
      </c>
      <c r="B18" s="119" t="s">
        <v>201</v>
      </c>
      <c r="D18" s="114" t="s">
        <v>202</v>
      </c>
      <c r="E18" s="107" t="s">
        <v>144</v>
      </c>
      <c r="F18" s="107" t="s">
        <v>145</v>
      </c>
    </row>
    <row r="19" spans="1:6" x14ac:dyDescent="0.2">
      <c r="A19" s="118" t="s">
        <v>203</v>
      </c>
      <c r="B19" s="119" t="s">
        <v>204</v>
      </c>
      <c r="D19" s="116" t="s">
        <v>205</v>
      </c>
      <c r="E19" s="110" t="s">
        <v>144</v>
      </c>
      <c r="F19" s="110" t="s">
        <v>145</v>
      </c>
    </row>
    <row r="20" spans="1:6" x14ac:dyDescent="0.2">
      <c r="A20" s="118" t="s">
        <v>206</v>
      </c>
      <c r="B20" s="120" t="s">
        <v>207</v>
      </c>
      <c r="D20" s="114" t="s">
        <v>208</v>
      </c>
      <c r="E20" s="107" t="s">
        <v>148</v>
      </c>
      <c r="F20" s="107" t="s">
        <v>148</v>
      </c>
    </row>
    <row r="21" spans="1:6" x14ac:dyDescent="0.2">
      <c r="A21" s="106" t="s">
        <v>209</v>
      </c>
      <c r="D21" s="114" t="s">
        <v>210</v>
      </c>
      <c r="E21" s="107" t="s">
        <v>148</v>
      </c>
      <c r="F21" s="107" t="s">
        <v>148</v>
      </c>
    </row>
    <row r="22" spans="1:6" x14ac:dyDescent="0.2">
      <c r="A22" s="106" t="s">
        <v>211</v>
      </c>
      <c r="D22" s="114" t="s">
        <v>212</v>
      </c>
      <c r="E22" s="107" t="s">
        <v>148</v>
      </c>
      <c r="F22" s="107" t="s">
        <v>148</v>
      </c>
    </row>
    <row r="23" spans="1:6" x14ac:dyDescent="0.2">
      <c r="A23" s="106" t="s">
        <v>213</v>
      </c>
      <c r="D23" s="116" t="s">
        <v>214</v>
      </c>
      <c r="E23" s="110" t="s">
        <v>148</v>
      </c>
      <c r="F23" s="110" t="s">
        <v>148</v>
      </c>
    </row>
    <row r="24" spans="1:6" x14ac:dyDescent="0.2">
      <c r="A24" s="106" t="s">
        <v>215</v>
      </c>
      <c r="D24" s="111" t="s">
        <v>216</v>
      </c>
      <c r="E24" s="110" t="s">
        <v>148</v>
      </c>
      <c r="F24" s="110" t="s">
        <v>148</v>
      </c>
    </row>
    <row r="25" spans="1:6" x14ac:dyDescent="0.2">
      <c r="A25" s="121"/>
      <c r="D25" s="116" t="s">
        <v>118</v>
      </c>
      <c r="E25" s="110" t="s">
        <v>119</v>
      </c>
      <c r="F25" s="110" t="s">
        <v>119</v>
      </c>
    </row>
    <row r="26" spans="1:6" x14ac:dyDescent="0.2">
      <c r="A26" s="109" t="s">
        <v>217</v>
      </c>
      <c r="D26" s="114" t="s">
        <v>147</v>
      </c>
      <c r="E26" s="107" t="s">
        <v>148</v>
      </c>
      <c r="F26" s="107" t="s">
        <v>148</v>
      </c>
    </row>
    <row r="27" spans="1:6" x14ac:dyDescent="0.2">
      <c r="A27" s="107" t="s">
        <v>188</v>
      </c>
      <c r="D27" s="114" t="s">
        <v>218</v>
      </c>
      <c r="E27" s="110" t="s">
        <v>219</v>
      </c>
      <c r="F27" s="110" t="s">
        <v>220</v>
      </c>
    </row>
    <row r="28" spans="1:6" x14ac:dyDescent="0.2">
      <c r="A28" s="109" t="s">
        <v>221</v>
      </c>
      <c r="D28" s="111" t="s">
        <v>222</v>
      </c>
      <c r="E28" s="110" t="s">
        <v>219</v>
      </c>
      <c r="F28" s="110" t="s">
        <v>220</v>
      </c>
    </row>
    <row r="29" spans="1:6" x14ac:dyDescent="0.2">
      <c r="A29" s="107" t="s">
        <v>223</v>
      </c>
      <c r="D29" s="116" t="s">
        <v>224</v>
      </c>
      <c r="E29" s="110" t="s">
        <v>219</v>
      </c>
      <c r="F29" s="110" t="s">
        <v>220</v>
      </c>
    </row>
    <row r="30" spans="1:6" x14ac:dyDescent="0.2">
      <c r="A30" s="109" t="s">
        <v>225</v>
      </c>
      <c r="D30" s="122" t="s">
        <v>226</v>
      </c>
      <c r="E30" s="110" t="s">
        <v>227</v>
      </c>
      <c r="F30" s="110" t="s">
        <v>227</v>
      </c>
    </row>
    <row r="31" spans="1:6" x14ac:dyDescent="0.2">
      <c r="A31" s="107" t="s">
        <v>228</v>
      </c>
      <c r="D31" s="111" t="s">
        <v>229</v>
      </c>
      <c r="E31" s="107" t="s">
        <v>219</v>
      </c>
      <c r="F31" s="107" t="s">
        <v>220</v>
      </c>
    </row>
    <row r="32" spans="1:6" x14ac:dyDescent="0.2">
      <c r="A32" s="109" t="s">
        <v>55</v>
      </c>
      <c r="D32" s="122" t="s">
        <v>230</v>
      </c>
      <c r="E32" s="110" t="s">
        <v>231</v>
      </c>
      <c r="F32" s="110" t="s">
        <v>232</v>
      </c>
    </row>
    <row r="33" spans="1:9" x14ac:dyDescent="0.2">
      <c r="A33" s="107" t="s">
        <v>64</v>
      </c>
      <c r="D33" s="114" t="s">
        <v>233</v>
      </c>
      <c r="E33" s="107" t="s">
        <v>67</v>
      </c>
      <c r="F33" s="107" t="s">
        <v>68</v>
      </c>
    </row>
    <row r="34" spans="1:9" x14ac:dyDescent="0.2">
      <c r="A34" s="109" t="s">
        <v>56</v>
      </c>
      <c r="D34" s="116" t="s">
        <v>234</v>
      </c>
      <c r="E34" s="110" t="s">
        <v>134</v>
      </c>
      <c r="F34" s="110" t="s">
        <v>152</v>
      </c>
    </row>
    <row r="35" spans="1:9" x14ac:dyDescent="0.2">
      <c r="A35" s="107" t="s">
        <v>65</v>
      </c>
      <c r="D35" s="111" t="s">
        <v>235</v>
      </c>
      <c r="E35" s="107" t="s">
        <v>236</v>
      </c>
      <c r="F35" s="107" t="s">
        <v>237</v>
      </c>
    </row>
    <row r="36" spans="1:9" x14ac:dyDescent="0.2">
      <c r="A36" s="109" t="s">
        <v>57</v>
      </c>
      <c r="D36" s="114" t="s">
        <v>238</v>
      </c>
      <c r="E36" s="107" t="s">
        <v>236</v>
      </c>
      <c r="F36" s="107" t="s">
        <v>237</v>
      </c>
    </row>
    <row r="37" spans="1:9" x14ac:dyDescent="0.2">
      <c r="A37" s="107" t="s">
        <v>66</v>
      </c>
      <c r="D37" s="111" t="s">
        <v>239</v>
      </c>
      <c r="E37" s="107" t="s">
        <v>236</v>
      </c>
      <c r="F37" s="107" t="s">
        <v>237</v>
      </c>
    </row>
    <row r="38" spans="1:9" x14ac:dyDescent="0.2">
      <c r="D38" s="114" t="s">
        <v>240</v>
      </c>
      <c r="E38" s="107" t="s">
        <v>231</v>
      </c>
      <c r="F38" s="107" t="s">
        <v>232</v>
      </c>
    </row>
    <row r="39" spans="1:9" ht="17.25" x14ac:dyDescent="0.2">
      <c r="A39" s="123" t="s">
        <v>74</v>
      </c>
      <c r="B39" s="124" t="s">
        <v>26</v>
      </c>
      <c r="D39" s="116" t="s">
        <v>151</v>
      </c>
      <c r="E39" s="110" t="s">
        <v>134</v>
      </c>
      <c r="F39" s="110" t="s">
        <v>152</v>
      </c>
    </row>
    <row r="40" spans="1:9" ht="17.25" x14ac:dyDescent="0.2">
      <c r="A40" s="123" t="s">
        <v>227</v>
      </c>
      <c r="B40" s="125" t="s">
        <v>241</v>
      </c>
      <c r="D40" s="113" t="s">
        <v>242</v>
      </c>
      <c r="E40" s="107" t="s">
        <v>134</v>
      </c>
      <c r="F40" s="107" t="s">
        <v>152</v>
      </c>
    </row>
    <row r="41" spans="1:9" ht="17.25" x14ac:dyDescent="0.2">
      <c r="A41" s="123" t="s">
        <v>163</v>
      </c>
      <c r="B41" s="125" t="s">
        <v>29</v>
      </c>
      <c r="D41" s="114" t="s">
        <v>153</v>
      </c>
      <c r="E41" s="107" t="s">
        <v>134</v>
      </c>
      <c r="F41" s="107" t="s">
        <v>152</v>
      </c>
    </row>
    <row r="42" spans="1:9" ht="17.25" x14ac:dyDescent="0.2">
      <c r="A42" s="123" t="s">
        <v>141</v>
      </c>
      <c r="B42" s="125" t="s">
        <v>30</v>
      </c>
      <c r="D42" s="114" t="s">
        <v>243</v>
      </c>
      <c r="E42" s="107" t="s">
        <v>161</v>
      </c>
      <c r="F42" s="107" t="s">
        <v>161</v>
      </c>
    </row>
    <row r="43" spans="1:9" ht="17.25" x14ac:dyDescent="0.2">
      <c r="A43" s="123" t="s">
        <v>231</v>
      </c>
      <c r="B43" s="126" t="s">
        <v>31</v>
      </c>
      <c r="D43" s="113" t="s">
        <v>160</v>
      </c>
      <c r="E43" s="107" t="s">
        <v>161</v>
      </c>
      <c r="F43" s="107" t="s">
        <v>161</v>
      </c>
    </row>
    <row r="44" spans="1:9" ht="17.25" x14ac:dyDescent="0.2">
      <c r="A44" s="127" t="s">
        <v>144</v>
      </c>
      <c r="B44" s="125" t="s">
        <v>32</v>
      </c>
      <c r="D44" s="113" t="s">
        <v>244</v>
      </c>
      <c r="E44" s="110" t="s">
        <v>245</v>
      </c>
      <c r="F44" s="110" t="s">
        <v>245</v>
      </c>
    </row>
    <row r="45" spans="1:9" ht="17.25" x14ac:dyDescent="0.2">
      <c r="A45" s="123" t="s">
        <v>148</v>
      </c>
      <c r="B45" s="125" t="s">
        <v>33</v>
      </c>
      <c r="D45" s="5" t="s">
        <v>246</v>
      </c>
      <c r="E45" s="110" t="s">
        <v>245</v>
      </c>
      <c r="F45" s="110" t="s">
        <v>245</v>
      </c>
      <c r="H45" s="104"/>
      <c r="I45" s="104"/>
    </row>
    <row r="46" spans="1:9" ht="17.25" x14ac:dyDescent="0.2">
      <c r="A46" s="123" t="s">
        <v>119</v>
      </c>
      <c r="B46" s="126" t="s">
        <v>137</v>
      </c>
      <c r="D46" s="116" t="s">
        <v>247</v>
      </c>
      <c r="E46" s="110" t="s">
        <v>245</v>
      </c>
      <c r="F46" s="110" t="s">
        <v>245</v>
      </c>
    </row>
    <row r="47" spans="1:9" ht="17.25" x14ac:dyDescent="0.2">
      <c r="A47" s="128"/>
      <c r="B47" s="126"/>
      <c r="D47" s="116" t="s">
        <v>248</v>
      </c>
      <c r="E47" s="107" t="s">
        <v>144</v>
      </c>
      <c r="F47" s="107" t="s">
        <v>145</v>
      </c>
    </row>
    <row r="48" spans="1:9" ht="17.25" x14ac:dyDescent="0.2">
      <c r="A48" s="123" t="s">
        <v>161</v>
      </c>
      <c r="B48" s="125" t="s">
        <v>99</v>
      </c>
      <c r="D48" s="116" t="s">
        <v>249</v>
      </c>
      <c r="E48" s="110" t="s">
        <v>231</v>
      </c>
      <c r="F48" s="110" t="s">
        <v>232</v>
      </c>
    </row>
    <row r="49" spans="1:6" ht="17.25" x14ac:dyDescent="0.2">
      <c r="A49" s="123" t="s">
        <v>245</v>
      </c>
      <c r="B49" s="126" t="s">
        <v>250</v>
      </c>
      <c r="D49" s="122" t="s">
        <v>251</v>
      </c>
      <c r="E49" s="110" t="s">
        <v>231</v>
      </c>
      <c r="F49" s="110" t="s">
        <v>232</v>
      </c>
    </row>
    <row r="50" spans="1:6" ht="17.25" x14ac:dyDescent="0.2">
      <c r="A50" s="123" t="s">
        <v>252</v>
      </c>
      <c r="B50" s="126" t="s">
        <v>34</v>
      </c>
      <c r="D50" s="129" t="s">
        <v>253</v>
      </c>
      <c r="E50" s="107" t="s">
        <v>231</v>
      </c>
      <c r="F50" s="107" t="s">
        <v>232</v>
      </c>
    </row>
    <row r="51" spans="1:6" ht="17.25" x14ac:dyDescent="0.2">
      <c r="A51" s="123" t="s">
        <v>254</v>
      </c>
      <c r="B51" s="126" t="s">
        <v>255</v>
      </c>
      <c r="D51" s="114" t="s">
        <v>256</v>
      </c>
      <c r="E51" s="107" t="s">
        <v>231</v>
      </c>
      <c r="F51" s="107" t="s">
        <v>257</v>
      </c>
    </row>
    <row r="52" spans="1:6" ht="17.25" x14ac:dyDescent="0.2">
      <c r="A52" s="123" t="s">
        <v>236</v>
      </c>
      <c r="B52" s="126" t="s">
        <v>258</v>
      </c>
      <c r="D52" s="106" t="s">
        <v>259</v>
      </c>
      <c r="E52" s="104" t="s">
        <v>141</v>
      </c>
      <c r="F52" s="104" t="s">
        <v>141</v>
      </c>
    </row>
    <row r="53" spans="1:6" ht="17.25" x14ac:dyDescent="0.2">
      <c r="A53" s="123" t="s">
        <v>219</v>
      </c>
      <c r="B53" s="126" t="s">
        <v>35</v>
      </c>
      <c r="D53" s="116" t="s">
        <v>260</v>
      </c>
      <c r="E53" s="110" t="s">
        <v>141</v>
      </c>
      <c r="F53" s="110" t="s">
        <v>141</v>
      </c>
    </row>
    <row r="54" spans="1:6" ht="17.25" x14ac:dyDescent="0.2">
      <c r="A54" s="123" t="s">
        <v>134</v>
      </c>
      <c r="B54" s="126" t="s">
        <v>36</v>
      </c>
      <c r="D54" s="116" t="s">
        <v>140</v>
      </c>
      <c r="E54" s="110" t="s">
        <v>141</v>
      </c>
      <c r="F54" s="110" t="s">
        <v>141</v>
      </c>
    </row>
    <row r="55" spans="1:6" x14ac:dyDescent="0.2">
      <c r="D55" s="114" t="s">
        <v>261</v>
      </c>
      <c r="E55" s="107" t="s">
        <v>141</v>
      </c>
      <c r="F55" s="107" t="s">
        <v>141</v>
      </c>
    </row>
    <row r="56" spans="1:6" x14ac:dyDescent="0.2">
      <c r="D56" s="111" t="s">
        <v>262</v>
      </c>
      <c r="E56" s="107" t="s">
        <v>141</v>
      </c>
      <c r="F56" s="107" t="s">
        <v>141</v>
      </c>
    </row>
    <row r="57" spans="1:6" x14ac:dyDescent="0.2">
      <c r="D57" s="111" t="s">
        <v>263</v>
      </c>
      <c r="E57" s="107" t="s">
        <v>141</v>
      </c>
      <c r="F57" s="107" t="s">
        <v>141</v>
      </c>
    </row>
    <row r="58" spans="1:6" x14ac:dyDescent="0.2">
      <c r="D58" s="116" t="s">
        <v>264</v>
      </c>
      <c r="E58" s="110" t="s">
        <v>141</v>
      </c>
      <c r="F58" s="110" t="s">
        <v>141</v>
      </c>
    </row>
    <row r="59" spans="1:6" x14ac:dyDescent="0.2">
      <c r="D59" s="114" t="s">
        <v>265</v>
      </c>
      <c r="E59" s="107" t="s">
        <v>231</v>
      </c>
      <c r="F59" s="107" t="s">
        <v>232</v>
      </c>
    </row>
    <row r="60" spans="1:6" x14ac:dyDescent="0.2">
      <c r="D60" s="114" t="s">
        <v>266</v>
      </c>
      <c r="E60" s="107" t="s">
        <v>231</v>
      </c>
      <c r="F60" s="107" t="s">
        <v>232</v>
      </c>
    </row>
    <row r="61" spans="1:6" x14ac:dyDescent="0.2">
      <c r="D61" s="114" t="s">
        <v>267</v>
      </c>
      <c r="E61" s="107" t="s">
        <v>134</v>
      </c>
      <c r="F61" s="107" t="s">
        <v>152</v>
      </c>
    </row>
    <row r="62" spans="1:6" x14ac:dyDescent="0.2">
      <c r="D62" s="129" t="s">
        <v>268</v>
      </c>
      <c r="E62" s="130" t="s">
        <v>144</v>
      </c>
      <c r="F62" s="130" t="s">
        <v>157</v>
      </c>
    </row>
    <row r="63" spans="1:6" x14ac:dyDescent="0.2">
      <c r="A63" s="121"/>
      <c r="D63" s="116" t="s">
        <v>156</v>
      </c>
      <c r="E63" s="110" t="s">
        <v>144</v>
      </c>
      <c r="F63" s="110" t="s">
        <v>157</v>
      </c>
    </row>
    <row r="64" spans="1:6" x14ac:dyDescent="0.2">
      <c r="D64" s="116" t="s">
        <v>269</v>
      </c>
      <c r="E64" s="110" t="s">
        <v>252</v>
      </c>
      <c r="F64" s="110" t="s">
        <v>270</v>
      </c>
    </row>
    <row r="65" spans="1:6" x14ac:dyDescent="0.2">
      <c r="D65" s="116" t="s">
        <v>133</v>
      </c>
      <c r="E65" s="110" t="s">
        <v>134</v>
      </c>
      <c r="F65" s="110" t="s">
        <v>135</v>
      </c>
    </row>
    <row r="66" spans="1:6" x14ac:dyDescent="0.2">
      <c r="A66" s="121"/>
      <c r="D66" s="116" t="s">
        <v>271</v>
      </c>
      <c r="E66" s="110" t="s">
        <v>252</v>
      </c>
      <c r="F66" s="110" t="s">
        <v>272</v>
      </c>
    </row>
    <row r="67" spans="1:6" x14ac:dyDescent="0.2">
      <c r="A67" s="121"/>
      <c r="D67" s="111" t="s">
        <v>273</v>
      </c>
      <c r="E67" s="110" t="s">
        <v>252</v>
      </c>
      <c r="F67" s="110" t="s">
        <v>272</v>
      </c>
    </row>
    <row r="68" spans="1:6" x14ac:dyDescent="0.2">
      <c r="D68" s="114" t="s">
        <v>274</v>
      </c>
      <c r="E68" s="110" t="s">
        <v>134</v>
      </c>
      <c r="F68" s="107" t="s">
        <v>152</v>
      </c>
    </row>
    <row r="69" spans="1:6" x14ac:dyDescent="0.2">
      <c r="D69" s="116" t="s">
        <v>275</v>
      </c>
      <c r="E69" s="110" t="s">
        <v>252</v>
      </c>
      <c r="F69" s="110" t="s">
        <v>276</v>
      </c>
    </row>
    <row r="70" spans="1:6" x14ac:dyDescent="0.2">
      <c r="D70" s="114" t="s">
        <v>73</v>
      </c>
      <c r="E70" s="107" t="s">
        <v>74</v>
      </c>
      <c r="F70" s="107" t="s">
        <v>75</v>
      </c>
    </row>
    <row r="71" spans="1:6" x14ac:dyDescent="0.2">
      <c r="D71" s="116" t="s">
        <v>277</v>
      </c>
      <c r="E71" s="110" t="s">
        <v>74</v>
      </c>
      <c r="F71" s="110" t="s">
        <v>75</v>
      </c>
    </row>
    <row r="72" spans="1:6" x14ac:dyDescent="0.2">
      <c r="D72" s="129" t="s">
        <v>82</v>
      </c>
      <c r="E72" s="106" t="s">
        <v>74</v>
      </c>
      <c r="F72" s="106" t="s">
        <v>75</v>
      </c>
    </row>
    <row r="73" spans="1:6" x14ac:dyDescent="0.2">
      <c r="D73" s="122" t="s">
        <v>84</v>
      </c>
      <c r="E73" s="130" t="s">
        <v>74</v>
      </c>
      <c r="F73" s="130" t="s">
        <v>75</v>
      </c>
    </row>
    <row r="74" spans="1:6" x14ac:dyDescent="0.2">
      <c r="D74" s="122" t="s">
        <v>86</v>
      </c>
      <c r="E74" s="130" t="s">
        <v>74</v>
      </c>
      <c r="F74" s="130" t="s">
        <v>75</v>
      </c>
    </row>
    <row r="75" spans="1:6" x14ac:dyDescent="0.2">
      <c r="D75" s="105" t="s">
        <v>278</v>
      </c>
      <c r="E75" s="130" t="s">
        <v>74</v>
      </c>
      <c r="F75" s="130" t="s">
        <v>75</v>
      </c>
    </row>
    <row r="76" spans="1:6" x14ac:dyDescent="0.2">
      <c r="D76" s="122" t="s">
        <v>88</v>
      </c>
      <c r="E76" s="130" t="s">
        <v>74</v>
      </c>
      <c r="F76" s="130" t="s">
        <v>75</v>
      </c>
    </row>
    <row r="77" spans="1:6" x14ac:dyDescent="0.2">
      <c r="D77" s="129" t="s">
        <v>279</v>
      </c>
      <c r="E77" s="130" t="s">
        <v>74</v>
      </c>
      <c r="F77" s="130" t="s">
        <v>75</v>
      </c>
    </row>
    <row r="78" spans="1:6" x14ac:dyDescent="0.2">
      <c r="D78" s="129" t="s">
        <v>279</v>
      </c>
      <c r="E78" s="110" t="s">
        <v>74</v>
      </c>
      <c r="F78" s="110" t="s">
        <v>75</v>
      </c>
    </row>
    <row r="79" spans="1:6" x14ac:dyDescent="0.2">
      <c r="D79" s="129" t="s">
        <v>279</v>
      </c>
      <c r="E79" s="110" t="s">
        <v>74</v>
      </c>
      <c r="F79" s="110" t="s">
        <v>75</v>
      </c>
    </row>
    <row r="80" spans="1:6" x14ac:dyDescent="0.2">
      <c r="D80" s="129" t="s">
        <v>90</v>
      </c>
      <c r="E80" s="107" t="s">
        <v>74</v>
      </c>
      <c r="F80" s="107" t="s">
        <v>75</v>
      </c>
    </row>
    <row r="81" spans="4:6" x14ac:dyDescent="0.2">
      <c r="D81" s="122" t="s">
        <v>92</v>
      </c>
      <c r="E81" s="110" t="s">
        <v>74</v>
      </c>
      <c r="F81" s="110" t="s">
        <v>75</v>
      </c>
    </row>
    <row r="82" spans="4:6" x14ac:dyDescent="0.2">
      <c r="D82" s="129" t="s">
        <v>280</v>
      </c>
      <c r="E82" s="107" t="s">
        <v>163</v>
      </c>
      <c r="F82" s="107" t="s">
        <v>164</v>
      </c>
    </row>
    <row r="83" spans="4:6" x14ac:dyDescent="0.2">
      <c r="D83" s="129" t="s">
        <v>162</v>
      </c>
      <c r="E83" s="107" t="s">
        <v>163</v>
      </c>
      <c r="F83" s="107" t="s">
        <v>164</v>
      </c>
    </row>
    <row r="84" spans="4:6" x14ac:dyDescent="0.2">
      <c r="D84" s="129" t="s">
        <v>281</v>
      </c>
      <c r="E84" s="107" t="s">
        <v>163</v>
      </c>
      <c r="F84" s="106" t="s">
        <v>282</v>
      </c>
    </row>
    <row r="85" spans="4:6" x14ac:dyDescent="0.2">
      <c r="D85" s="105" t="s">
        <v>283</v>
      </c>
      <c r="E85" s="130" t="s">
        <v>254</v>
      </c>
      <c r="F85" s="130" t="s">
        <v>284</v>
      </c>
    </row>
    <row r="86" spans="4:6" x14ac:dyDescent="0.2">
      <c r="D86" s="122" t="s">
        <v>285</v>
      </c>
      <c r="E86" s="130" t="s">
        <v>254</v>
      </c>
      <c r="F86" s="130" t="s">
        <v>284</v>
      </c>
    </row>
    <row r="87" spans="4:6" x14ac:dyDescent="0.2">
      <c r="D87" s="129" t="s">
        <v>286</v>
      </c>
      <c r="E87" s="106" t="s">
        <v>254</v>
      </c>
      <c r="F87" s="106" t="s">
        <v>284</v>
      </c>
    </row>
    <row r="88" spans="4:6" x14ac:dyDescent="0.2">
      <c r="D88" s="122" t="s">
        <v>287</v>
      </c>
      <c r="E88" s="130" t="s">
        <v>254</v>
      </c>
      <c r="F88" s="130" t="s">
        <v>284</v>
      </c>
    </row>
    <row r="89" spans="4:6" x14ac:dyDescent="0.2">
      <c r="D89" s="129" t="s">
        <v>288</v>
      </c>
      <c r="E89" s="106" t="s">
        <v>254</v>
      </c>
      <c r="F89" s="106" t="s">
        <v>284</v>
      </c>
    </row>
    <row r="90" spans="4:6" x14ac:dyDescent="0.2">
      <c r="D90" s="105" t="s">
        <v>289</v>
      </c>
      <c r="E90" s="106" t="s">
        <v>254</v>
      </c>
      <c r="F90" s="106" t="s">
        <v>284</v>
      </c>
    </row>
    <row r="91" spans="4:6" x14ac:dyDescent="0.2">
      <c r="D91" s="122" t="s">
        <v>290</v>
      </c>
      <c r="E91" s="130" t="s">
        <v>254</v>
      </c>
      <c r="F91" s="130" t="s">
        <v>284</v>
      </c>
    </row>
    <row r="92" spans="4:6" x14ac:dyDescent="0.2">
      <c r="D92" s="129" t="s">
        <v>291</v>
      </c>
      <c r="E92" s="106" t="s">
        <v>67</v>
      </c>
      <c r="F92" s="106" t="s">
        <v>292</v>
      </c>
    </row>
  </sheetData>
  <autoFilter ref="D1:F74" xr:uid="{E4439C14-576D-44FF-8A41-55FB4F59C205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7EA5D08093E4E824D1C7EBF888D50" ma:contentTypeVersion="2" ma:contentTypeDescription="Create a new document." ma:contentTypeScope="" ma:versionID="562b56c7496f311d10886e934afd7c7a">
  <xsd:schema xmlns:xsd="http://www.w3.org/2001/XMLSchema" xmlns:xs="http://www.w3.org/2001/XMLSchema" xmlns:p="http://schemas.microsoft.com/office/2006/metadata/properties" xmlns:ns2="015e08bc-7b7e-4368-b257-eb523458eede" targetNamespace="http://schemas.microsoft.com/office/2006/metadata/properties" ma:root="true" ma:fieldsID="b8a9215ac0fa8d0380f95ea3976d239b" ns2:_="">
    <xsd:import namespace="015e08bc-7b7e-4368-b257-eb523458ee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e08bc-7b7e-4368-b257-eb523458ee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D11665-5174-409F-9C65-3D23E7DAA4D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015e08bc-7b7e-4368-b257-eb523458eede"/>
  </ds:schemaRefs>
</ds:datastoreItem>
</file>

<file path=customXml/itemProps2.xml><?xml version="1.0" encoding="utf-8"?>
<ds:datastoreItem xmlns:ds="http://schemas.openxmlformats.org/officeDocument/2006/customXml" ds:itemID="{F58D5025-4DC2-4AC1-924A-50F144FA2944}">
  <ds:schemaRefs>
    <ds:schemaRef ds:uri="http://schemas.microsoft.com/office/2006/metadata/properties"/>
    <ds:schemaRef ds:uri="http://www.w3.org/2000/xmlns/"/>
  </ds:schemaRefs>
</ds:datastoreItem>
</file>

<file path=customXml/itemProps3.xml><?xml version="1.0" encoding="utf-8"?>
<ds:datastoreItem xmlns:ds="http://schemas.openxmlformats.org/officeDocument/2006/customXml" ds:itemID="{D4861281-0550-4029-A5C2-B5220D4D1565}">
  <ds:schemaRefs/>
</ds:datastoreItem>
</file>

<file path=customXml/itemProps4.xml><?xml version="1.0" encoding="utf-8"?>
<ds:datastoreItem xmlns:ds="http://schemas.openxmlformats.org/officeDocument/2006/customXml" ds:itemID="{4761F1E2-4900-45BE-B173-E44F86C709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Dashboard</vt:lpstr>
      <vt:lpstr>Available Funds</vt:lpstr>
      <vt:lpstr>UP000075</vt:lpstr>
      <vt:lpstr>SAP Details</vt:lpstr>
      <vt:lpstr>Map</vt:lpstr>
      <vt:lpstr>Dashboard!Print_Area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CENTENO  JUNALEE</dc:creator>
  <cp:keywords/>
  <dc:description/>
  <cp:lastModifiedBy>GRAVES Artina (Iveco Group)</cp:lastModifiedBy>
  <cp:revision/>
  <cp:lastPrinted>2021-09-13T22:43:46Z</cp:lastPrinted>
  <dcterms:created xsi:type="dcterms:W3CDTF">2020-03-17T20:23:17Z</dcterms:created>
  <dcterms:modified xsi:type="dcterms:W3CDTF">2024-03-07T18:32:06Z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hecksum">
    <vt:filetime>2021-02-15T17:59:10Z</vt:filetime>
  </property>
  <property fmtid="{D5CDD505-2E9C-101B-9397-08002B2CF9AE}" pid="5" name="docIndexRef">
    <vt:lpwstr>67d5289d-5163-422a-80f5-bdcffd7bcf1b</vt:lpwstr>
  </property>
  <property fmtid="{D5CDD505-2E9C-101B-9397-08002B2CF9AE}" pid="6" name="bjSaver">
    <vt:lpwstr>aOmR1RuJSepJYj3EpaRwA1LL6Z9jK8H4</vt:lpwstr>
  </property>
  <property fmtid="{D5CDD505-2E9C-101B-9397-08002B2CF9AE}" pid="7" name="bjDocumentLabelXML-0">
    <vt:lpwstr>ames.com/2008/01/sie/internal/label"&gt;&lt;element uid="4ecbf47d-2ec6-497d-85fc-f65b66e62fe7" value="" /&gt;&lt;element uid="588104ae-2895-48f0-94e0-4417fcf0f7f0" value="" /&gt;&lt;/sisl&gt;</vt:lpwstr>
  </property>
  <property fmtid="{D5CDD505-2E9C-101B-9397-08002B2CF9AE}" pid="8" name="ContentTypeId">
    <vt:lpwstr>0x010100C057EA5D08093E4E824D1C7EBF888D50</vt:lpwstr>
  </property>
  <property fmtid="{D5CDD505-2E9C-101B-9397-08002B2CF9AE}" pid="9" name="bjClsUserRVM">
    <vt:lpwstr>[]</vt:lpwstr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policy="18fbfd49-c8e6-4618-a77f-5ef25245836c" origin="userSelected" xmlns="http://www.boldonj</vt:lpwstr>
  </property>
  <property fmtid="{D5CDD505-2E9C-101B-9397-08002B2CF9AE}" pid="11" name="bjDocumentSecurityLabel">
    <vt:lpwstr>CNH Industrial: GENERAL BUSINESS  Contains no personal data</vt:lpwstr>
  </property>
  <property fmtid="{D5CDD505-2E9C-101B-9397-08002B2CF9AE}" pid="12" name="CNH-Classification">
    <vt:lpwstr>[GENERAL BUSINESS - Contains no personal data]</vt:lpwstr>
  </property>
  <property fmtid="{D5CDD505-2E9C-101B-9397-08002B2CF9AE}" pid="13" name="CNH-LabelledBy:">
    <vt:lpwstr>F03168E,7/7/2022 1:14:20 PM,GENERAL BUSINESS</vt:lpwstr>
  </property>
  <property fmtid="{D5CDD505-2E9C-101B-9397-08002B2CF9AE}" pid="14" name="MSIP_Label_335d2005-c7d0-4317-bb3f-e0e7aca65f98_Enabled">
    <vt:lpwstr>true</vt:lpwstr>
  </property>
  <property fmtid="{D5CDD505-2E9C-101B-9397-08002B2CF9AE}" pid="15" name="MSIP_Label_335d2005-c7d0-4317-bb3f-e0e7aca65f98_SetDate">
    <vt:lpwstr>2024-03-06T19:49:51Z</vt:lpwstr>
  </property>
  <property fmtid="{D5CDD505-2E9C-101B-9397-08002B2CF9AE}" pid="16" name="MSIP_Label_335d2005-c7d0-4317-bb3f-e0e7aca65f98_Method">
    <vt:lpwstr>Privileged</vt:lpwstr>
  </property>
  <property fmtid="{D5CDD505-2E9C-101B-9397-08002B2CF9AE}" pid="17" name="MSIP_Label_335d2005-c7d0-4317-bb3f-e0e7aca65f98_Name">
    <vt:lpwstr>IVG - General Business-No Personal Data</vt:lpwstr>
  </property>
  <property fmtid="{D5CDD505-2E9C-101B-9397-08002B2CF9AE}" pid="18" name="MSIP_Label_335d2005-c7d0-4317-bb3f-e0e7aca65f98_SiteId">
    <vt:lpwstr>624cb905-2091-41e4-90b9-e768cf22851a</vt:lpwstr>
  </property>
  <property fmtid="{D5CDD505-2E9C-101B-9397-08002B2CF9AE}" pid="19" name="MSIP_Label_335d2005-c7d0-4317-bb3f-e0e7aca65f98_ActionId">
    <vt:lpwstr>a3ed15e9-0dab-4a22-b814-0b3a63ccd7a0</vt:lpwstr>
  </property>
  <property fmtid="{D5CDD505-2E9C-101B-9397-08002B2CF9AE}" pid="20" name="MSIP_Label_335d2005-c7d0-4317-bb3f-e0e7aca65f98_ContentBits">
    <vt:lpwstr>0</vt:lpwstr>
  </property>
</Properties>
</file>